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4B88718D-586E-43E9-9688-D2D9FD3DFFF1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J34" i="12" s="1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F15" i="23" s="1"/>
  <c r="I14" i="23"/>
  <c r="I13" i="23"/>
  <c r="I12" i="23"/>
  <c r="I11" i="23"/>
  <c r="I10" i="23"/>
  <c r="F14" i="23"/>
  <c r="F13" i="23"/>
  <c r="F12" i="23"/>
  <c r="F11" i="23"/>
  <c r="F10" i="23"/>
  <c r="G34" i="12" l="1"/>
  <c r="J33" i="21"/>
  <c r="H35" i="18"/>
  <c r="G36" i="18"/>
  <c r="F36" i="18"/>
  <c r="H12" i="18"/>
  <c r="J33" i="17"/>
  <c r="J33" i="16"/>
  <c r="L35" i="15"/>
  <c r="L35" i="11"/>
  <c r="L36" i="14"/>
  <c r="H34" i="14"/>
  <c r="J34" i="13"/>
  <c r="G34" i="13"/>
  <c r="M35" i="10"/>
  <c r="M35" i="6"/>
  <c r="J34" i="9"/>
  <c r="G34" i="9"/>
  <c r="J34" i="8"/>
  <c r="G34" i="8"/>
  <c r="J34" i="7"/>
  <c r="G34" i="7"/>
  <c r="K35" i="5"/>
  <c r="H35" i="5"/>
  <c r="K34" i="3"/>
  <c r="H34" i="3"/>
  <c r="K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<sst xmlns="http://schemas.openxmlformats.org/spreadsheetml/2006/main" count="1474" uniqueCount="373">
  <si>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</si>
  <si>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</si>
  <si>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</si>
  <si>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</si>
  <si>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</si>
  <si>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</si>
  <si>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</si>
  <si>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</si>
  <si>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</si>
  <si>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</si>
  <si>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</si>
  <si>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</si>
  <si>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</si>
  <si>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</si>
  <si>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</si>
  <si>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</si>
  <si>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</si>
  <si>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</si>
  <si>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</si>
  <si>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</si>
  <si>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</si>
  <si>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</si>
  <si>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</si>
  <si>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</si>
  <si>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</si>
  <si>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</si>
  <si>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</si>
  <si>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</si>
  <si>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</si>
  <si>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</si>
  <si>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</si>
  <si>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</si>
  <si>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</si>
  <si>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</si>
  <si>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</si>
  <si>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</si>
  <si>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</si>
  <si>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</si>
  <si>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</si>
  <si>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</si>
  <si>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</si>
  <si>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</si>
  <si>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</si>
  <si>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</si>
  <si>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</si>
  <si>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</si>
  <si>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</si>
  <si>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</si>
  <si>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</si>
  <si>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</si>
  <si>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</si>
  <si>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</si>
  <si>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</si>
  <si>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</si>
  <si>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</si>
  <si>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</si>
  <si>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</si>
  <si>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</si>
  <si>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</si>
  <si>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</si>
  <si>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</si>
  <si>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</si>
  <si>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</si>
  <si>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</si>
  <si>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</si>
  <si>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</si>
  <si>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</si>
  <si>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</si>
  <si>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</si>
  <si>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</si>
  <si>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</si>
  <si>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</si>
  <si>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</si>
  <si>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</si>
  <si>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</si>
  <si>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</si>
  <si>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</si>
  <si>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</si>
  <si>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</si>
  <si>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</si>
  <si>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</si>
  <si>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</si>
  <si>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</si>
  <si>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</si>
  <si>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</si>
  <si>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</si>
  <si>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</si>
  <si>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</si>
  <si>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</si>
  <si>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</si>
  <si>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</si>
  <si>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</si>
  <si>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</si>
  <si>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</si>
  <si>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</si>
  <si>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</si>
  <si>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</si>
  <si>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</si>
  <si>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</si>
  <si>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</si>
  <si>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</si>
  <si>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</si>
  <si>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</si>
  <si>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</si>
  <si>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</si>
  <si>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</si>
  <si>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</si>
  <si>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</si>
  <si>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</si>
  <si>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</si>
  <si>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</si>
  <si>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</si>
  <si>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</si>
  <si>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</si>
  <si>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</si>
  <si>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</si>
  <si>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</si>
  <si>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</si>
  <si>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</si>
  <si>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</si>
  <si>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</si>
  <si>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</si>
  <si>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</si>
  <si>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</si>
  <si>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</si>
  <si>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</si>
  <si>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</si>
  <si>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</si>
  <si>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</si>
  <si>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</si>
  <si>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</si>
  <si>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</si>
  <si>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</si>
  <si>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</si>
  <si>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</si>
  <si>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</si>
  <si>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</si>
  <si>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</si>
  <si>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</si>
  <si>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</si>
  <si>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</si>
  <si>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</si>
  <si>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</si>
  <si>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</si>
  <si>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</si>
  <si>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</si>
  <si>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</si>
  <si>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</si>
  <si>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</si>
  <si>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</si>
  <si>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</si>
  <si>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</si>
  <si>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</si>
  <si>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</si>
  <si>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</si>
  <si>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</si>
  <si>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</si>
  <si>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</si>
  <si>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</si>
  <si>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</si>
  <si>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</si>
  <si>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</si>
  <si>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</si>
  <si>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</si>
  <si>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</si>
  <si>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</si>
  <si>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</si>
  <si>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</si>
  <si>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</si>
  <si>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</si>
  <si>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</si>
  <si>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</si>
  <si>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</si>
  <si>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</si>
  <si>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</si>
  <si>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</si>
  <si>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</si>
  <si>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</si>
  <si>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</si>
  <si>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</si>
  <si>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</si>
  <si>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</si>
  <si>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</si>
  <si>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</si>
  <si>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</si>
  <si>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</si>
  <si>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</si>
  <si>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</si>
  <si>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</si>
  <si>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</si>
  <si>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</si>
  <si>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</si>
  <si>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</si>
  <si>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</si>
  <si>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</si>
  <si>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</si>
  <si>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</si>
  <si>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</si>
  <si>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</si>
  <si>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</si>
  <si>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</si>
  <si>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</si>
  <si>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</si>
  <si>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</si>
  <si>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</si>
  <si>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</si>
  <si>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</si>
  <si>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</si>
  <si>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</si>
  <si>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</si>
  <si>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</si>
  <si>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</si>
  <si>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</si>
  <si>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</si>
  <si>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</si>
  <si>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</si>
  <si>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</si>
  <si>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</si>
  <si>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</si>
  <si>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</si>
  <si>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</si>
  <si>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</si>
  <si>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</si>
  <si>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</si>
  <si>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</si>
  <si>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</si>
  <si>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</si>
  <si>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</si>
  <si>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</si>
  <si>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</si>
  <si>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</si>
  <si>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</si>
  <si>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</si>
  <si>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</si>
  <si>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</si>
  <si>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</si>
  <si>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</si>
  <si>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</si>
  <si>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</si>
  <si>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</si>
  <si>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</si>
  <si>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</si>
  <si>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</si>
  <si>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</si>
  <si>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</si>
  <si>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</si>
  <si>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</si>
  <si>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</si>
  <si>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</si>
  <si>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</si>
  <si>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</si>
  <si>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</si>
  <si>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</si>
  <si>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</si>
  <si>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</si>
  <si>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</si>
  <si>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</si>
  <si>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</si>
  <si>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</si>
  <si>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</si>
  <si>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</si>
  <si>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</si>
  <si>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</si>
  <si>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</si>
  <si>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</si>
  <si>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</si>
  <si>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</si>
  <si>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</si>
  <si>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</si>
  <si>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</si>
  <si>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</si>
  <si>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</si>
  <si>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</si>
  <si>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</si>
  <si>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</si>
  <si>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</si>
  <si>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</si>
  <si>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</si>
  <si>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</si>
  <si>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</si>
  <si>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</si>
  <si>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</si>
  <si>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</si>
  <si>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</si>
  <si>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</si>
  <si>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</si>
  <si>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</si>
  <si>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</si>
  <si>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</si>
  <si>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</si>
  <si>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</si>
  <si>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</si>
  <si>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</si>
  <si>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</si>
  <si>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</si>
  <si>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</si>
  <si>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</si>
  <si>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</si>
  <si>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</si>
  <si>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</si>
  <si>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</si>
  <si>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</si>
  <si>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</si>
  <si>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</si>
  <si>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</si>
  <si>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</si>
  <si>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</si>
  <si>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</si>
  <si>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</si>
  <si>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</si>
  <si>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</si>
  <si>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</si>
  <si>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</si>
  <si>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</si>
  <si>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</si>
  <si>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</si>
  <si>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</si>
  <si>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</si>
  <si>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</si>
  <si>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</si>
  <si>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</si>
  <si>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</si>
  <si>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</si>
  <si>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</si>
  <si>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</si>
  <si>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</si>
  <si>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</si>
  <si>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</si>
  <si>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</si>
  <si>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</si>
  <si>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</si>
  <si>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</si>
  <si>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</si>
  <si>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</si>
  <si>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</si>
  <si>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</si>
  <si>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</si>
  <si>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</si>
  <si>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</si>
  <si>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</si>
  <si>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</si>
  <si>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</si>
  <si>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</si>
  <si>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</si>
  <si>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</si>
  <si>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</si>
  <si>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</si>
  <si>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</si>
  <si>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</si>
  <si>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</si>
  <si>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</si>
  <si>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</si>
  <si>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</si>
  <si>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</si>
  <si>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</si>
  <si>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</si>
  <si>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</si>
  <si>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</si>
  <si>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</si>
  <si>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</si>
  <si>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</si>
  <si>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</si>
  <si>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</si>
  <si>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</si>
  <si>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</si>
  <si>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</si>
  <si>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</si>
  <si>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</si>
  <si>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</si>
  <si>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</si>
  <si>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September 2021</t>
  </si>
  <si>
    <t xml:space="preserve"> Januar bis September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</si>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</sst>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September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1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228873</v>
      </c>
      <c r="F11" s="93">
        <v>152975</v>
      </c>
      <c r="G11" s="355">
        <f t="shared" ref="G11:G18" si="0">IF(AND(F11&gt; 0,E11&gt;0,E11&lt;=F11*6),E11/F11*100-100,"-")</f>
        <v>49.61464291550908</v>
      </c>
      <c r="H11" s="93">
        <v>1705075</v>
      </c>
      <c r="I11" s="93">
        <v>1473402</v>
      </c>
      <c r="J11" s="355">
        <f t="shared" ref="J11:J18" si="1">IF(AND(I11&gt; 0,H11&gt;0,H11&lt;=I11*6),H11/I11*100-100,"-")</f>
        <v>15.723678941660182</v>
      </c>
    </row>
    <row r="12" spans="2:14" x14ac:dyDescent="0.25">
      <c r="B12" s="89"/>
      <c r="C12" s="17" t="s">
        <v>106</v>
      </c>
      <c r="D12" s="38">
        <v>2</v>
      </c>
      <c r="E12" s="93">
        <v>4546</v>
      </c>
      <c r="F12" s="93">
        <v>4028</v>
      </c>
      <c r="G12" s="355">
        <f t="shared" si="0"/>
        <v>12.859980139026803</v>
      </c>
      <c r="H12" s="93">
        <v>40943</v>
      </c>
      <c r="I12" s="93">
        <v>33798</v>
      </c>
      <c r="J12" s="355">
        <f t="shared" si="1"/>
        <v>21.140304160009464</v>
      </c>
    </row>
    <row r="13" spans="2:14" x14ac:dyDescent="0.25">
      <c r="B13" s="89"/>
      <c r="C13" s="17" t="s">
        <v>107</v>
      </c>
      <c r="D13" s="38">
        <v>3</v>
      </c>
      <c r="E13" s="93">
        <v>113144</v>
      </c>
      <c r="F13" s="93">
        <v>81205</v>
      </c>
      <c r="G13" s="355">
        <f t="shared" si="0"/>
        <v>39.331321962933316</v>
      </c>
      <c r="H13" s="93">
        <v>1019618</v>
      </c>
      <c r="I13" s="93">
        <v>910961</v>
      </c>
      <c r="J13" s="355">
        <f t="shared" si="1"/>
        <v>11.927733459500473</v>
      </c>
    </row>
    <row r="14" spans="2:14" x14ac:dyDescent="0.25">
      <c r="B14" s="89"/>
      <c r="C14" s="17" t="s">
        <v>108</v>
      </c>
      <c r="D14" s="38">
        <v>4</v>
      </c>
      <c r="E14" s="93">
        <v>21744</v>
      </c>
      <c r="F14" s="93">
        <v>17611</v>
      </c>
      <c r="G14" s="355">
        <f t="shared" si="0"/>
        <v>23.468286866163197</v>
      </c>
      <c r="H14" s="93">
        <v>149424</v>
      </c>
      <c r="I14" s="93">
        <v>124001</v>
      </c>
      <c r="J14" s="355">
        <f t="shared" si="1"/>
        <v>20.502254014080521</v>
      </c>
    </row>
    <row r="15" spans="2:14" x14ac:dyDescent="0.25">
      <c r="B15" s="89"/>
      <c r="C15" s="17" t="s">
        <v>109</v>
      </c>
      <c r="D15" s="38">
        <v>5</v>
      </c>
      <c r="E15" s="93">
        <v>25761</v>
      </c>
      <c r="F15" s="93">
        <v>13446</v>
      </c>
      <c r="G15" s="355">
        <f t="shared" si="0"/>
        <v>91.588576528335551</v>
      </c>
      <c r="H15" s="93">
        <v>118169</v>
      </c>
      <c r="I15" s="93">
        <v>98769</v>
      </c>
      <c r="J15" s="355">
        <f t="shared" si="1"/>
        <v>19.641790440320349</v>
      </c>
    </row>
    <row r="16" spans="2:14" x14ac:dyDescent="0.25">
      <c r="B16" s="89"/>
      <c r="C16" s="17" t="s">
        <v>110</v>
      </c>
      <c r="D16" s="38">
        <v>6</v>
      </c>
      <c r="E16" s="93">
        <v>51568</v>
      </c>
      <c r="F16" s="93">
        <v>190956</v>
      </c>
      <c r="G16" s="355">
        <f t="shared" si="0"/>
        <v>-72.994826033222324</v>
      </c>
      <c r="H16" s="93">
        <v>852969</v>
      </c>
      <c r="I16" s="93">
        <v>1205345</v>
      </c>
      <c r="J16" s="355">
        <f t="shared" si="1"/>
        <v>-29.234451547067437</v>
      </c>
    </row>
    <row r="17" spans="2:10" x14ac:dyDescent="0.25">
      <c r="B17" s="89"/>
      <c r="C17" s="17" t="s">
        <v>111</v>
      </c>
      <c r="D17" s="38">
        <v>7</v>
      </c>
      <c r="E17" s="93">
        <v>12788</v>
      </c>
      <c r="F17" s="93">
        <v>7175</v>
      </c>
      <c r="G17" s="355">
        <f t="shared" si="0"/>
        <v>78.229965156794435</v>
      </c>
      <c r="H17" s="93">
        <v>110507</v>
      </c>
      <c r="I17" s="93">
        <v>104393</v>
      </c>
      <c r="J17" s="355">
        <f t="shared" si="1"/>
        <v>5.8567145306677588</v>
      </c>
    </row>
    <row r="18" spans="2:10" x14ac:dyDescent="0.25">
      <c r="B18" s="105"/>
      <c r="C18" s="17" t="s">
        <v>112</v>
      </c>
      <c r="D18" s="38">
        <v>8</v>
      </c>
      <c r="E18" s="93">
        <v>125576</v>
      </c>
      <c r="F18" s="93">
        <v>166766</v>
      </c>
      <c r="G18" s="355">
        <f t="shared" si="0"/>
        <v>-24.699279229579176</v>
      </c>
      <c r="H18" s="93">
        <v>1029504</v>
      </c>
      <c r="I18" s="93">
        <v>1131396</v>
      </c>
      <c r="J18" s="355">
        <f t="shared" si="1"/>
        <v>-9.0058653203652739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25828</v>
      </c>
      <c r="F21" s="93">
        <v>39764</v>
      </c>
      <c r="G21" s="355">
        <f t="shared" ref="G21:G34" si="2">IF(AND(F21&gt; 0,E21&gt;0,E21&lt;=F21*6),E21/F21*100-100,"-")</f>
        <v>-35.04677597827181</v>
      </c>
      <c r="H21" s="93">
        <v>396298</v>
      </c>
      <c r="I21" s="93">
        <v>338127</v>
      </c>
      <c r="J21" s="355">
        <f t="shared" ref="J21:J34" si="3">IF(AND(I21&gt; 0,H21&gt;0,H21&lt;=I21*6),H21/I21*100-100,"-")</f>
        <v>17.20389084574731</v>
      </c>
    </row>
    <row r="22" spans="2:10" x14ac:dyDescent="0.25">
      <c r="B22" s="89"/>
      <c r="C22" s="17" t="s">
        <v>115</v>
      </c>
      <c r="D22" s="38">
        <v>10</v>
      </c>
      <c r="E22" s="93">
        <v>9798</v>
      </c>
      <c r="F22" s="93">
        <v>4833</v>
      </c>
      <c r="G22" s="355">
        <f t="shared" si="2"/>
        <v>102.73122284295471</v>
      </c>
      <c r="H22" s="93">
        <v>79109</v>
      </c>
      <c r="I22" s="93">
        <v>87884</v>
      </c>
      <c r="J22" s="355">
        <f t="shared" si="3"/>
        <v>-9.984752628464804</v>
      </c>
    </row>
    <row r="23" spans="2:10" x14ac:dyDescent="0.25">
      <c r="B23" s="89"/>
      <c r="C23" s="17" t="s">
        <v>116</v>
      </c>
      <c r="D23" s="38">
        <v>11</v>
      </c>
      <c r="E23" s="93">
        <v>32218</v>
      </c>
      <c r="F23" s="93">
        <v>29603</v>
      </c>
      <c r="G23" s="355">
        <f t="shared" si="2"/>
        <v>8.8335641657940158</v>
      </c>
      <c r="H23" s="93">
        <v>286636</v>
      </c>
      <c r="I23" s="93">
        <v>180047</v>
      </c>
      <c r="J23" s="355">
        <f t="shared" si="3"/>
        <v>59.200653162785272</v>
      </c>
    </row>
    <row r="24" spans="2:10" x14ac:dyDescent="0.25">
      <c r="B24" s="89"/>
      <c r="C24" s="17" t="s">
        <v>117</v>
      </c>
      <c r="D24" s="38">
        <v>12</v>
      </c>
      <c r="E24" s="93">
        <v>295</v>
      </c>
      <c r="F24" s="93">
        <v>253</v>
      </c>
      <c r="G24" s="355">
        <f t="shared" si="2"/>
        <v>16.600790513833985</v>
      </c>
      <c r="H24" s="93">
        <v>2901</v>
      </c>
      <c r="I24" s="93">
        <v>1792</v>
      </c>
      <c r="J24" s="355">
        <f t="shared" si="3"/>
        <v>61.886160714285722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3905</v>
      </c>
      <c r="F27" s="93">
        <v>3347</v>
      </c>
      <c r="G27" s="355">
        <f t="shared" si="2"/>
        <v>16.67164625037347</v>
      </c>
      <c r="H27" s="93">
        <v>32991</v>
      </c>
      <c r="I27" s="93">
        <v>31467</v>
      </c>
      <c r="J27" s="355">
        <f t="shared" si="3"/>
        <v>4.8431690342263209</v>
      </c>
    </row>
    <row r="28" spans="2:10" x14ac:dyDescent="0.25">
      <c r="B28" s="89"/>
      <c r="C28" s="17" t="s">
        <v>121</v>
      </c>
      <c r="D28" s="38">
        <v>16</v>
      </c>
      <c r="E28" s="93">
        <v>207</v>
      </c>
      <c r="F28" s="93">
        <v>250</v>
      </c>
      <c r="G28" s="355">
        <f t="shared" si="2"/>
        <v>-17.200000000000003</v>
      </c>
      <c r="H28" s="93">
        <v>2147</v>
      </c>
      <c r="I28" s="93">
        <v>1950</v>
      </c>
      <c r="J28" s="355">
        <f t="shared" si="3"/>
        <v>10.102564102564088</v>
      </c>
    </row>
    <row r="29" spans="2:10" x14ac:dyDescent="0.25">
      <c r="B29" s="89"/>
      <c r="C29" s="17" t="s">
        <v>122</v>
      </c>
      <c r="D29" s="38">
        <v>17</v>
      </c>
      <c r="E29" s="93">
        <v>125573</v>
      </c>
      <c r="F29" s="93">
        <v>116878</v>
      </c>
      <c r="G29" s="355">
        <f t="shared" si="2"/>
        <v>7.4393812351340785</v>
      </c>
      <c r="H29" s="93">
        <v>1089287</v>
      </c>
      <c r="I29" s="93">
        <v>959095</v>
      </c>
      <c r="J29" s="355">
        <f t="shared" si="3"/>
        <v>13.574463426459317</v>
      </c>
    </row>
    <row r="30" spans="2:10" x14ac:dyDescent="0.25">
      <c r="B30" s="89"/>
      <c r="C30" s="17" t="s">
        <v>124</v>
      </c>
      <c r="D30" s="38">
        <v>18</v>
      </c>
      <c r="E30" s="93">
        <v>23951</v>
      </c>
      <c r="F30" s="93">
        <v>15587</v>
      </c>
      <c r="G30" s="355">
        <f t="shared" si="2"/>
        <v>53.660101366523406</v>
      </c>
      <c r="H30" s="93">
        <v>153161</v>
      </c>
      <c r="I30" s="93">
        <v>123327</v>
      </c>
      <c r="J30" s="355">
        <f t="shared" si="3"/>
        <v>24.190971968830823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18875</v>
      </c>
      <c r="F32" s="93">
        <v>17648</v>
      </c>
      <c r="G32" s="355">
        <f t="shared" si="2"/>
        <v>6.9526291931097006</v>
      </c>
      <c r="H32" s="93">
        <v>179396</v>
      </c>
      <c r="I32" s="93">
        <v>173227</v>
      </c>
      <c r="J32" s="355">
        <f t="shared" si="3"/>
        <v>3.5612231349616366</v>
      </c>
    </row>
    <row r="33" spans="2:10" x14ac:dyDescent="0.25">
      <c r="B33" s="89"/>
      <c r="C33" s="17" t="s">
        <v>127</v>
      </c>
      <c r="D33" s="38">
        <v>21</v>
      </c>
      <c r="E33" s="93">
        <v>48636</v>
      </c>
      <c r="F33" s="93">
        <v>35406</v>
      </c>
      <c r="G33" s="355">
        <f t="shared" si="2"/>
        <v>37.366548042704636</v>
      </c>
      <c r="H33" s="93">
        <v>442619</v>
      </c>
      <c r="I33" s="93">
        <v>410454</v>
      </c>
      <c r="J33" s="355">
        <f t="shared" si="3"/>
        <v>7.8364445224069073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873286</v>
      </c>
      <c r="F34" s="129">
        <f>SUM(F11:F33)</f>
        <v>897731</v>
      </c>
      <c r="G34" s="357">
        <f t="shared" si="2"/>
        <v>-2.7229760362513957</v>
      </c>
      <c r="H34" s="75">
        <f>SUM(H11:H33)</f>
        <v>7690757</v>
      </c>
      <c r="I34" s="75">
        <f>SUM(I11:I33)</f>
        <v>7389566</v>
      </c>
      <c r="J34" s="357">
        <f t="shared" si="3"/>
        <v>4.075895661531419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5310276</v>
      </c>
      <c r="F12" s="165"/>
      <c r="G12" s="166">
        <v>0</v>
      </c>
      <c r="H12" s="166">
        <v>1705075</v>
      </c>
      <c r="I12" s="166">
        <v>192937</v>
      </c>
      <c r="J12" s="166">
        <v>0</v>
      </c>
      <c r="K12" s="166">
        <v>2558900</v>
      </c>
      <c r="L12" s="166">
        <v>4202551</v>
      </c>
      <c r="M12" s="166">
        <f>E12-G12-H12+I12+J12+K12+L12</f>
        <v>10559589</v>
      </c>
    </row>
    <row r="13" spans="2:13" x14ac:dyDescent="0.25">
      <c r="B13" s="149"/>
      <c r="C13" s="137" t="s">
        <v>106</v>
      </c>
      <c r="D13" s="159">
        <v>2</v>
      </c>
      <c r="E13" s="164">
        <v>12687632</v>
      </c>
      <c r="F13" s="165"/>
      <c r="G13" s="166">
        <v>0</v>
      </c>
      <c r="H13" s="166">
        <v>40943</v>
      </c>
      <c r="I13" s="166">
        <v>0</v>
      </c>
      <c r="J13" s="166">
        <v>0</v>
      </c>
      <c r="K13" s="166">
        <v>39059</v>
      </c>
      <c r="L13" s="166">
        <v>1315396</v>
      </c>
      <c r="M13" s="166">
        <f t="shared" ref="M13:M19" si="0">E13-G13-H13+I13+J13+K13+L13</f>
        <v>14001144</v>
      </c>
    </row>
    <row r="14" spans="2:13" x14ac:dyDescent="0.25">
      <c r="B14" s="149"/>
      <c r="C14" s="137" t="s">
        <v>107</v>
      </c>
      <c r="D14" s="159">
        <v>3</v>
      </c>
      <c r="E14" s="164">
        <v>2125779</v>
      </c>
      <c r="F14" s="165"/>
      <c r="G14" s="166">
        <v>0</v>
      </c>
      <c r="H14" s="166">
        <v>1019618</v>
      </c>
      <c r="I14" s="166">
        <v>2748300</v>
      </c>
      <c r="J14" s="166">
        <v>0</v>
      </c>
      <c r="K14" s="166">
        <v>39977</v>
      </c>
      <c r="L14" s="166">
        <v>413413</v>
      </c>
      <c r="M14" s="166">
        <f t="shared" si="0"/>
        <v>4307851</v>
      </c>
    </row>
    <row r="15" spans="2:13" x14ac:dyDescent="0.25">
      <c r="B15" s="149"/>
      <c r="C15" s="137" t="s">
        <v>108</v>
      </c>
      <c r="D15" s="159">
        <v>4</v>
      </c>
      <c r="E15" s="164">
        <v>21431030</v>
      </c>
      <c r="F15" s="165"/>
      <c r="G15" s="166">
        <v>1318</v>
      </c>
      <c r="H15" s="166">
        <v>149424</v>
      </c>
      <c r="I15" s="166">
        <v>0</v>
      </c>
      <c r="J15" s="166">
        <v>0</v>
      </c>
      <c r="K15" s="166">
        <v>3249543</v>
      </c>
      <c r="L15" s="166">
        <v>7345368</v>
      </c>
      <c r="M15" s="166">
        <f t="shared" si="0"/>
        <v>31875199</v>
      </c>
    </row>
    <row r="16" spans="2:13" x14ac:dyDescent="0.25">
      <c r="B16" s="149"/>
      <c r="C16" s="137" t="s">
        <v>109</v>
      </c>
      <c r="D16" s="159">
        <v>5</v>
      </c>
      <c r="E16" s="164">
        <v>7211565</v>
      </c>
      <c r="F16" s="165"/>
      <c r="G16" s="166">
        <v>11933</v>
      </c>
      <c r="H16" s="166">
        <v>118169</v>
      </c>
      <c r="I16" s="166">
        <v>0</v>
      </c>
      <c r="J16" s="166">
        <v>15676</v>
      </c>
      <c r="K16" s="166">
        <v>275045</v>
      </c>
      <c r="L16" s="166">
        <v>821558</v>
      </c>
      <c r="M16" s="166">
        <f t="shared" si="0"/>
        <v>8193742</v>
      </c>
    </row>
    <row r="17" spans="2:13" x14ac:dyDescent="0.25">
      <c r="B17" s="149"/>
      <c r="C17" s="137" t="s">
        <v>110</v>
      </c>
      <c r="D17" s="159">
        <v>6</v>
      </c>
      <c r="E17" s="164">
        <v>1572559</v>
      </c>
      <c r="F17" s="165"/>
      <c r="G17" s="166">
        <v>0</v>
      </c>
      <c r="H17" s="166">
        <v>852969</v>
      </c>
      <c r="I17" s="166">
        <v>659</v>
      </c>
      <c r="J17" s="166">
        <v>3339</v>
      </c>
      <c r="K17" s="166">
        <v>67661</v>
      </c>
      <c r="L17" s="166">
        <v>56167</v>
      </c>
      <c r="M17" s="166">
        <f t="shared" si="0"/>
        <v>847416</v>
      </c>
    </row>
    <row r="18" spans="2:13" x14ac:dyDescent="0.25">
      <c r="B18" s="149"/>
      <c r="C18" s="137" t="s">
        <v>111</v>
      </c>
      <c r="D18" s="159">
        <v>7</v>
      </c>
      <c r="E18" s="164">
        <v>3619761</v>
      </c>
      <c r="F18" s="165"/>
      <c r="G18" s="166">
        <v>405086</v>
      </c>
      <c r="H18" s="166">
        <v>110507</v>
      </c>
      <c r="I18" s="166">
        <v>0</v>
      </c>
      <c r="J18" s="166">
        <v>103909</v>
      </c>
      <c r="K18" s="166">
        <v>0</v>
      </c>
      <c r="L18" s="166">
        <v>21192</v>
      </c>
      <c r="M18" s="166">
        <f t="shared" si="0"/>
        <v>3229269</v>
      </c>
    </row>
    <row r="19" spans="2:13" x14ac:dyDescent="0.25">
      <c r="B19" s="157"/>
      <c r="C19" s="137" t="s">
        <v>112</v>
      </c>
      <c r="D19" s="159">
        <v>8</v>
      </c>
      <c r="E19" s="164">
        <v>1723832</v>
      </c>
      <c r="F19" s="165"/>
      <c r="G19" s="166">
        <v>517</v>
      </c>
      <c r="H19" s="166">
        <v>1029504</v>
      </c>
      <c r="I19" s="166">
        <v>30378</v>
      </c>
      <c r="J19" s="166">
        <v>26552</v>
      </c>
      <c r="K19" s="166">
        <v>793064</v>
      </c>
      <c r="L19" s="166">
        <v>151600</v>
      </c>
      <c r="M19" s="166">
        <f t="shared" si="0"/>
        <v>1695405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2387099</v>
      </c>
      <c r="F22" s="165"/>
      <c r="G22" s="166">
        <v>74372</v>
      </c>
      <c r="H22" s="166">
        <v>396298</v>
      </c>
      <c r="I22" s="166">
        <v>134135</v>
      </c>
      <c r="J22" s="166">
        <v>0</v>
      </c>
      <c r="K22" s="166">
        <v>197308</v>
      </c>
      <c r="L22" s="166">
        <v>857483</v>
      </c>
      <c r="M22" s="166">
        <f t="shared" ref="M22:M34" si="1">E22-G22-H22+I22+J22+K22+L22</f>
        <v>3105355</v>
      </c>
    </row>
    <row r="23" spans="2:13" x14ac:dyDescent="0.25">
      <c r="B23" s="149"/>
      <c r="C23" s="137" t="s">
        <v>115</v>
      </c>
      <c r="D23" s="159">
        <v>10</v>
      </c>
      <c r="E23" s="164">
        <v>2507432</v>
      </c>
      <c r="F23" s="165"/>
      <c r="G23" s="166">
        <v>2348641</v>
      </c>
      <c r="H23" s="166">
        <v>79109</v>
      </c>
      <c r="I23" s="166">
        <v>194445</v>
      </c>
      <c r="J23" s="166">
        <v>0</v>
      </c>
      <c r="K23" s="166">
        <v>0</v>
      </c>
      <c r="L23" s="166">
        <v>0</v>
      </c>
      <c r="M23" s="166">
        <f t="shared" si="1"/>
        <v>274127</v>
      </c>
    </row>
    <row r="24" spans="2:13" x14ac:dyDescent="0.25">
      <c r="B24" s="149"/>
      <c r="C24" s="137" t="s">
        <v>116</v>
      </c>
      <c r="D24" s="159">
        <v>11</v>
      </c>
      <c r="E24" s="164">
        <v>450718</v>
      </c>
      <c r="F24" s="165"/>
      <c r="G24" s="166">
        <v>0</v>
      </c>
      <c r="H24" s="166">
        <v>286636</v>
      </c>
      <c r="I24" s="166">
        <v>122311</v>
      </c>
      <c r="J24" s="166">
        <v>8000</v>
      </c>
      <c r="K24" s="166">
        <v>1758</v>
      </c>
      <c r="L24" s="166">
        <v>83488</v>
      </c>
      <c r="M24" s="166">
        <f t="shared" si="1"/>
        <v>379639</v>
      </c>
    </row>
    <row r="25" spans="2:13" x14ac:dyDescent="0.25">
      <c r="B25" s="149"/>
      <c r="C25" s="137" t="s">
        <v>117</v>
      </c>
      <c r="D25" s="159">
        <v>12</v>
      </c>
      <c r="E25" s="164">
        <v>37905</v>
      </c>
      <c r="F25" s="165"/>
      <c r="G25" s="166">
        <v>0</v>
      </c>
      <c r="H25" s="166">
        <v>2901</v>
      </c>
      <c r="I25" s="166">
        <v>24368</v>
      </c>
      <c r="J25" s="166">
        <v>0</v>
      </c>
      <c r="K25" s="166">
        <v>2672</v>
      </c>
      <c r="L25" s="166">
        <v>71928</v>
      </c>
      <c r="M25" s="166">
        <f t="shared" si="1"/>
        <v>133972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4855</v>
      </c>
      <c r="M26" s="166">
        <f t="shared" si="1"/>
        <v>4855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1920085</v>
      </c>
      <c r="F28" s="165"/>
      <c r="G28" s="166">
        <v>0</v>
      </c>
      <c r="H28" s="166">
        <v>32991</v>
      </c>
      <c r="I28" s="166">
        <v>0</v>
      </c>
      <c r="J28" s="166">
        <v>0</v>
      </c>
      <c r="K28" s="166">
        <v>1340</v>
      </c>
      <c r="L28" s="166">
        <v>2798007</v>
      </c>
      <c r="M28" s="166">
        <f t="shared" si="1"/>
        <v>4686441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2147</v>
      </c>
      <c r="I29" s="166">
        <v>0</v>
      </c>
      <c r="J29" s="166">
        <v>0</v>
      </c>
      <c r="K29" s="166">
        <v>0</v>
      </c>
      <c r="L29" s="166">
        <v>16537</v>
      </c>
      <c r="M29" s="166">
        <f t="shared" si="1"/>
        <v>14403</v>
      </c>
    </row>
    <row r="30" spans="2:13" x14ac:dyDescent="0.25">
      <c r="B30" s="149"/>
      <c r="C30" s="469" t="s">
        <v>285</v>
      </c>
      <c r="D30" s="159">
        <v>17</v>
      </c>
      <c r="E30" s="164">
        <v>2056849</v>
      </c>
      <c r="F30" s="170"/>
      <c r="G30" s="166">
        <v>0</v>
      </c>
      <c r="H30" s="166">
        <v>1089287</v>
      </c>
      <c r="I30" s="166">
        <v>0</v>
      </c>
      <c r="J30" s="166">
        <v>202299</v>
      </c>
      <c r="K30" s="166">
        <v>32928</v>
      </c>
      <c r="L30" s="166">
        <v>764596</v>
      </c>
      <c r="M30" s="166">
        <f t="shared" si="1"/>
        <v>1967385</v>
      </c>
    </row>
    <row r="31" spans="2:13" x14ac:dyDescent="0.25">
      <c r="B31" s="149"/>
      <c r="C31" s="137" t="s">
        <v>124</v>
      </c>
      <c r="D31" s="159">
        <v>18</v>
      </c>
      <c r="E31" s="164">
        <v>3057194</v>
      </c>
      <c r="F31" s="165"/>
      <c r="G31" s="166">
        <v>0</v>
      </c>
      <c r="H31" s="166">
        <v>153161</v>
      </c>
      <c r="I31" s="166">
        <v>0</v>
      </c>
      <c r="J31" s="166">
        <v>0</v>
      </c>
      <c r="K31" s="166">
        <v>987</v>
      </c>
      <c r="L31" s="166">
        <v>53404</v>
      </c>
      <c r="M31" s="166">
        <f t="shared" si="1"/>
        <v>2958424</v>
      </c>
    </row>
    <row r="32" spans="2:13" x14ac:dyDescent="0.25">
      <c r="B32" s="149"/>
      <c r="C32" s="137" t="s">
        <v>125</v>
      </c>
      <c r="D32" s="159">
        <v>19</v>
      </c>
      <c r="E32" s="164">
        <v>1237667</v>
      </c>
      <c r="F32" s="165"/>
      <c r="G32" s="166">
        <v>462140</v>
      </c>
      <c r="H32" s="166">
        <v>3</v>
      </c>
      <c r="I32" s="166">
        <v>0</v>
      </c>
      <c r="J32" s="166">
        <v>0</v>
      </c>
      <c r="K32" s="166">
        <v>303989</v>
      </c>
      <c r="L32" s="166">
        <v>50532</v>
      </c>
      <c r="M32" s="166">
        <f t="shared" si="1"/>
        <v>1130045</v>
      </c>
    </row>
    <row r="33" spans="2:13" x14ac:dyDescent="0.25">
      <c r="B33" s="149"/>
      <c r="C33" s="137" t="s">
        <v>126</v>
      </c>
      <c r="D33" s="159">
        <v>20</v>
      </c>
      <c r="E33" s="164">
        <v>237024</v>
      </c>
      <c r="F33" s="165"/>
      <c r="G33" s="166">
        <v>0</v>
      </c>
      <c r="H33" s="166">
        <v>179396</v>
      </c>
      <c r="I33" s="166">
        <v>0</v>
      </c>
      <c r="J33" s="166">
        <v>0</v>
      </c>
      <c r="K33" s="166">
        <v>121615</v>
      </c>
      <c r="L33" s="166">
        <v>81131</v>
      </c>
      <c r="M33" s="166">
        <f t="shared" si="1"/>
        <v>260374</v>
      </c>
    </row>
    <row r="34" spans="2:13" x14ac:dyDescent="0.25">
      <c r="B34" s="149"/>
      <c r="C34" s="137" t="s">
        <v>127</v>
      </c>
      <c r="D34" s="159">
        <v>21</v>
      </c>
      <c r="E34" s="164">
        <v>940281</v>
      </c>
      <c r="F34" s="165"/>
      <c r="G34" s="166">
        <v>374238</v>
      </c>
      <c r="H34" s="166">
        <v>442619</v>
      </c>
      <c r="I34" s="166">
        <v>719925</v>
      </c>
      <c r="J34" s="166">
        <v>0</v>
      </c>
      <c r="K34" s="166">
        <v>0</v>
      </c>
      <c r="L34" s="166">
        <v>130241</v>
      </c>
      <c r="M34" s="166">
        <f t="shared" si="1"/>
        <v>973590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70514701</v>
      </c>
      <c r="F35" s="175"/>
      <c r="G35" s="174">
        <f>SUM(G12:G34)</f>
        <v>3678245</v>
      </c>
      <c r="H35" s="174">
        <f t="shared" ref="H35:M35" si="2">SUM(H12:H34)</f>
        <v>7690757</v>
      </c>
      <c r="I35" s="174">
        <f t="shared" si="2"/>
        <v>4167458</v>
      </c>
      <c r="J35" s="174">
        <f t="shared" si="2"/>
        <v>359775</v>
      </c>
      <c r="K35" s="174">
        <f t="shared" si="2"/>
        <v>7685846</v>
      </c>
      <c r="L35" s="174">
        <f t="shared" si="2"/>
        <v>19239447</v>
      </c>
      <c r="M35" s="379">
        <f t="shared" si="2"/>
        <v>90598225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172971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29328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1213048</v>
      </c>
      <c r="F12" s="122">
        <v>51</v>
      </c>
      <c r="G12" s="122">
        <v>51889</v>
      </c>
      <c r="H12" s="122">
        <v>0</v>
      </c>
      <c r="I12" s="122"/>
      <c r="J12" s="123">
        <v>2161</v>
      </c>
      <c r="K12" s="122">
        <v>3485</v>
      </c>
      <c r="L12" s="122">
        <f>E12-F12-G12-H12+J12-K12-M12</f>
        <v>4678</v>
      </c>
      <c r="M12" s="122">
        <v>1155106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1702241</v>
      </c>
      <c r="F13" s="122">
        <v>103957</v>
      </c>
      <c r="G13" s="122">
        <v>130785</v>
      </c>
      <c r="H13" s="122">
        <v>0</v>
      </c>
      <c r="I13" s="122"/>
      <c r="J13" s="123">
        <v>10332</v>
      </c>
      <c r="K13" s="122">
        <v>-48910</v>
      </c>
      <c r="L13" s="122">
        <f t="shared" ref="L13:L19" si="0">E13-F13-G13-H13+J13-K13-M13</f>
        <v>-12540</v>
      </c>
      <c r="M13" s="122">
        <v>1539281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423751</v>
      </c>
      <c r="F14" s="122">
        <v>5684</v>
      </c>
      <c r="G14" s="122">
        <v>198968</v>
      </c>
      <c r="H14" s="122">
        <v>0</v>
      </c>
      <c r="I14" s="122"/>
      <c r="J14" s="123">
        <v>-15654</v>
      </c>
      <c r="K14" s="122">
        <v>52281</v>
      </c>
      <c r="L14" s="122">
        <f t="shared" si="0"/>
        <v>-22722</v>
      </c>
      <c r="M14" s="122">
        <v>173886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3604333</v>
      </c>
      <c r="F15" s="122">
        <v>64553</v>
      </c>
      <c r="G15" s="122">
        <v>578090</v>
      </c>
      <c r="H15" s="122">
        <v>0</v>
      </c>
      <c r="I15" s="122"/>
      <c r="J15" s="123">
        <v>-199304</v>
      </c>
      <c r="K15" s="122">
        <v>-354518</v>
      </c>
      <c r="L15" s="122">
        <f t="shared" si="0"/>
        <v>-10974</v>
      </c>
      <c r="M15" s="122">
        <v>3127878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940827</v>
      </c>
      <c r="F16" s="122">
        <v>38363</v>
      </c>
      <c r="G16" s="122">
        <v>64835</v>
      </c>
      <c r="H16" s="122">
        <v>60597</v>
      </c>
      <c r="I16" s="122"/>
      <c r="J16" s="123">
        <v>187737</v>
      </c>
      <c r="K16" s="122">
        <v>-133155</v>
      </c>
      <c r="L16" s="122">
        <f t="shared" si="0"/>
        <v>3377</v>
      </c>
      <c r="M16" s="122">
        <v>1094547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106297</v>
      </c>
      <c r="F17" s="122">
        <v>242</v>
      </c>
      <c r="G17" s="122">
        <v>221</v>
      </c>
      <c r="H17" s="122">
        <v>0</v>
      </c>
      <c r="I17" s="122"/>
      <c r="J17" s="123">
        <v>8412</v>
      </c>
      <c r="K17" s="122">
        <v>28792</v>
      </c>
      <c r="L17" s="122">
        <f t="shared" si="0"/>
        <v>-1419</v>
      </c>
      <c r="M17" s="122">
        <v>86873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381734</v>
      </c>
      <c r="F18" s="122">
        <v>52007</v>
      </c>
      <c r="G18" s="122">
        <v>182664</v>
      </c>
      <c r="H18" s="122">
        <v>54024</v>
      </c>
      <c r="I18" s="122"/>
      <c r="J18" s="123">
        <v>11716</v>
      </c>
      <c r="K18" s="122">
        <v>-14218</v>
      </c>
      <c r="L18" s="122">
        <f t="shared" si="0"/>
        <v>2236</v>
      </c>
      <c r="M18" s="122">
        <v>116737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125134</v>
      </c>
      <c r="F19" s="122">
        <v>71</v>
      </c>
      <c r="G19" s="122">
        <v>29291</v>
      </c>
      <c r="H19" s="122">
        <v>0</v>
      </c>
      <c r="I19" s="122"/>
      <c r="J19" s="123">
        <v>12481</v>
      </c>
      <c r="K19" s="122">
        <v>26070</v>
      </c>
      <c r="L19" s="122">
        <f t="shared" si="0"/>
        <v>-10864</v>
      </c>
      <c r="M19" s="122">
        <v>93047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305484</v>
      </c>
      <c r="F22" s="122">
        <v>2431</v>
      </c>
      <c r="G22" s="122">
        <v>33993</v>
      </c>
      <c r="H22" s="122">
        <v>0</v>
      </c>
      <c r="I22" s="122"/>
      <c r="J22" s="123">
        <v>-2</v>
      </c>
      <c r="K22" s="122">
        <v>-8744</v>
      </c>
      <c r="L22" s="122">
        <f t="shared" ref="L22:L34" si="1">E22-F22-G22-H22+J22-K22-M22</f>
        <v>1855</v>
      </c>
      <c r="M22" s="122">
        <v>275947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34751</v>
      </c>
      <c r="F23" s="122">
        <v>0</v>
      </c>
      <c r="G23" s="122">
        <v>0</v>
      </c>
      <c r="H23" s="122">
        <v>0</v>
      </c>
      <c r="I23" s="122"/>
      <c r="J23" s="123">
        <v>12</v>
      </c>
      <c r="K23" s="122">
        <v>37</v>
      </c>
      <c r="L23" s="122">
        <f t="shared" si="1"/>
        <v>2964</v>
      </c>
      <c r="M23" s="122">
        <v>31762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50451</v>
      </c>
      <c r="F24" s="122">
        <v>2658</v>
      </c>
      <c r="G24" s="122">
        <v>36847</v>
      </c>
      <c r="H24" s="122">
        <v>0</v>
      </c>
      <c r="I24" s="122"/>
      <c r="J24" s="123">
        <v>0</v>
      </c>
      <c r="K24" s="122">
        <v>-446</v>
      </c>
      <c r="L24" s="122">
        <f t="shared" si="1"/>
        <v>15</v>
      </c>
      <c r="M24" s="122">
        <v>11377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16084</v>
      </c>
      <c r="F25" s="122">
        <v>843</v>
      </c>
      <c r="G25" s="122">
        <v>2099</v>
      </c>
      <c r="H25" s="122">
        <v>0</v>
      </c>
      <c r="I25" s="122"/>
      <c r="J25" s="123">
        <v>-28</v>
      </c>
      <c r="K25" s="122">
        <v>1385</v>
      </c>
      <c r="L25" s="122">
        <f t="shared" si="1"/>
        <v>-117</v>
      </c>
      <c r="M25" s="122">
        <v>11846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551</v>
      </c>
      <c r="F26" s="122">
        <v>0</v>
      </c>
      <c r="G26" s="122">
        <v>315</v>
      </c>
      <c r="H26" s="122">
        <v>0</v>
      </c>
      <c r="I26" s="122"/>
      <c r="J26" s="123">
        <v>-1</v>
      </c>
      <c r="K26" s="122">
        <v>-343</v>
      </c>
      <c r="L26" s="122">
        <f t="shared" si="1"/>
        <v>27</v>
      </c>
      <c r="M26" s="122">
        <v>551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674163</v>
      </c>
      <c r="F28" s="122">
        <v>46418</v>
      </c>
      <c r="G28" s="122">
        <v>66853</v>
      </c>
      <c r="H28" s="122">
        <v>0</v>
      </c>
      <c r="I28" s="122"/>
      <c r="J28" s="123">
        <v>-3080</v>
      </c>
      <c r="K28" s="122">
        <v>-119170</v>
      </c>
      <c r="L28" s="122">
        <f t="shared" si="1"/>
        <v>-11462</v>
      </c>
      <c r="M28" s="122">
        <v>688444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1624</v>
      </c>
      <c r="F29" s="122">
        <v>2</v>
      </c>
      <c r="G29" s="122">
        <v>1</v>
      </c>
      <c r="H29" s="122">
        <v>0</v>
      </c>
      <c r="I29" s="122"/>
      <c r="J29" s="123">
        <v>0</v>
      </c>
      <c r="K29" s="122">
        <v>-51</v>
      </c>
      <c r="L29" s="122">
        <f t="shared" si="1"/>
        <v>48</v>
      </c>
      <c r="M29" s="122">
        <v>1624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191267</v>
      </c>
      <c r="F30" s="122">
        <v>50659</v>
      </c>
      <c r="G30" s="122">
        <v>99163</v>
      </c>
      <c r="H30" s="122">
        <v>0</v>
      </c>
      <c r="I30" s="122"/>
      <c r="J30" s="123">
        <v>-9</v>
      </c>
      <c r="K30" s="122">
        <v>5124</v>
      </c>
      <c r="L30" s="122">
        <f t="shared" si="1"/>
        <v>-25867</v>
      </c>
      <c r="M30" s="122">
        <v>62179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403700</v>
      </c>
      <c r="F31" s="122">
        <v>25830</v>
      </c>
      <c r="G31" s="122">
        <v>186075</v>
      </c>
      <c r="H31" s="122">
        <v>0</v>
      </c>
      <c r="I31" s="122"/>
      <c r="J31" s="123">
        <v>-653</v>
      </c>
      <c r="K31" s="122">
        <v>-50530</v>
      </c>
      <c r="L31" s="122">
        <f t="shared" si="1"/>
        <v>-7421</v>
      </c>
      <c r="M31" s="122">
        <v>249093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139396</v>
      </c>
      <c r="F32" s="122">
        <v>116</v>
      </c>
      <c r="G32" s="122">
        <v>71321</v>
      </c>
      <c r="H32" s="122">
        <v>0</v>
      </c>
      <c r="I32" s="122"/>
      <c r="J32" s="123">
        <v>0</v>
      </c>
      <c r="K32" s="122">
        <v>6425</v>
      </c>
      <c r="L32" s="122">
        <f t="shared" si="1"/>
        <v>-1571</v>
      </c>
      <c r="M32" s="122">
        <v>63105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28113</v>
      </c>
      <c r="F33" s="122">
        <v>4998</v>
      </c>
      <c r="G33" s="122">
        <v>13642</v>
      </c>
      <c r="H33" s="122">
        <v>0</v>
      </c>
      <c r="I33" s="122"/>
      <c r="J33" s="123">
        <v>617</v>
      </c>
      <c r="K33" s="122">
        <v>598</v>
      </c>
      <c r="L33" s="122">
        <f t="shared" si="1"/>
        <v>-1453</v>
      </c>
      <c r="M33" s="122">
        <v>10945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128327</v>
      </c>
      <c r="F34" s="122">
        <v>21</v>
      </c>
      <c r="G34" s="122">
        <v>1036</v>
      </c>
      <c r="H34" s="122">
        <v>0</v>
      </c>
      <c r="I34" s="122"/>
      <c r="J34" s="123">
        <v>-14737</v>
      </c>
      <c r="K34" s="122">
        <v>21931</v>
      </c>
      <c r="L34" s="122">
        <f t="shared" si="1"/>
        <v>-1922</v>
      </c>
      <c r="M34" s="122">
        <v>92524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10471276</v>
      </c>
      <c r="F35" s="127">
        <f>SUM(F12:F34)</f>
        <v>398904</v>
      </c>
      <c r="G35" s="127">
        <f>SUM(G12:G34)</f>
        <v>1748088</v>
      </c>
      <c r="H35" s="127">
        <f>SUM(H12:H34)</f>
        <v>114621</v>
      </c>
      <c r="I35" s="127"/>
      <c r="J35" s="128">
        <f>SUM(J12:J34)</f>
        <v>0</v>
      </c>
      <c r="K35" s="129">
        <f>SUM(K12:K34)</f>
        <v>-583957</v>
      </c>
      <c r="L35" s="129">
        <f>SUM(L12:L34)</f>
        <v>-93132</v>
      </c>
      <c r="M35" s="127">
        <f>SUM(M12:M34)</f>
        <v>8886752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442982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42323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8401447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51940</v>
      </c>
      <c r="F11" s="93">
        <v>40025</v>
      </c>
      <c r="G11" s="355">
        <f t="shared" ref="G11:G18" si="0">IF(AND(F11&gt; 0,E11&gt;0,E11&lt;=F11*6),E11/F11*100-100,"-")</f>
        <v>29.768894440974378</v>
      </c>
      <c r="H11" s="93">
        <v>453624</v>
      </c>
      <c r="I11" s="93">
        <v>301458</v>
      </c>
      <c r="J11" s="355">
        <f t="shared" ref="J11:J18" si="1">IF(AND(I11&gt; 0,H11&gt;0,H11&lt;=I11*6),H11/I11*100-100,"-")</f>
        <v>50.476683319069309</v>
      </c>
    </row>
    <row r="12" spans="2:14" x14ac:dyDescent="0.25">
      <c r="B12" s="89"/>
      <c r="C12" s="17" t="s">
        <v>106</v>
      </c>
      <c r="D12" s="38">
        <v>2</v>
      </c>
      <c r="E12" s="93">
        <v>234742</v>
      </c>
      <c r="F12" s="93">
        <v>196462</v>
      </c>
      <c r="G12" s="355">
        <f t="shared" si="0"/>
        <v>19.4846840610398</v>
      </c>
      <c r="H12" s="93">
        <v>2273326</v>
      </c>
      <c r="I12" s="93">
        <v>2200005</v>
      </c>
      <c r="J12" s="355">
        <f t="shared" si="1"/>
        <v>3.3327651528064735</v>
      </c>
    </row>
    <row r="13" spans="2:14" x14ac:dyDescent="0.25">
      <c r="B13" s="89"/>
      <c r="C13" s="17" t="s">
        <v>107</v>
      </c>
      <c r="D13" s="38">
        <v>3</v>
      </c>
      <c r="E13" s="93">
        <v>204652</v>
      </c>
      <c r="F13" s="93">
        <v>195562</v>
      </c>
      <c r="G13" s="355">
        <f t="shared" si="0"/>
        <v>4.6481422771295087</v>
      </c>
      <c r="H13" s="93">
        <v>2133626</v>
      </c>
      <c r="I13" s="93">
        <v>1797067</v>
      </c>
      <c r="J13" s="355">
        <f t="shared" si="1"/>
        <v>18.728238846965638</v>
      </c>
    </row>
    <row r="14" spans="2:14" x14ac:dyDescent="0.25">
      <c r="B14" s="89"/>
      <c r="C14" s="17" t="s">
        <v>108</v>
      </c>
      <c r="D14" s="38">
        <v>4</v>
      </c>
      <c r="E14" s="93">
        <v>642643</v>
      </c>
      <c r="F14" s="93">
        <v>604913</v>
      </c>
      <c r="G14" s="355">
        <f t="shared" si="0"/>
        <v>6.2372605647423711</v>
      </c>
      <c r="H14" s="93">
        <v>5699340</v>
      </c>
      <c r="I14" s="93">
        <v>5222197</v>
      </c>
      <c r="J14" s="355">
        <f t="shared" si="1"/>
        <v>9.1368249799844676</v>
      </c>
    </row>
    <row r="15" spans="2:14" x14ac:dyDescent="0.25">
      <c r="B15" s="89"/>
      <c r="C15" s="17" t="s">
        <v>109</v>
      </c>
      <c r="D15" s="38">
        <v>5</v>
      </c>
      <c r="E15" s="93">
        <v>103198</v>
      </c>
      <c r="F15" s="93">
        <v>89533</v>
      </c>
      <c r="G15" s="355">
        <f t="shared" si="0"/>
        <v>15.262528899958667</v>
      </c>
      <c r="H15" s="93">
        <v>1071015</v>
      </c>
      <c r="I15" s="93">
        <v>973369</v>
      </c>
      <c r="J15" s="355">
        <f t="shared" si="1"/>
        <v>10.031755685664947</v>
      </c>
    </row>
    <row r="16" spans="2:14" x14ac:dyDescent="0.25">
      <c r="B16" s="89"/>
      <c r="C16" s="17" t="s">
        <v>110</v>
      </c>
      <c r="D16" s="38">
        <v>6</v>
      </c>
      <c r="E16" s="93">
        <v>463</v>
      </c>
      <c r="F16" s="93">
        <v>12028</v>
      </c>
      <c r="G16" s="355">
        <f t="shared" si="0"/>
        <v>-96.150648486863986</v>
      </c>
      <c r="H16" s="93">
        <v>52003</v>
      </c>
      <c r="I16" s="93">
        <v>116172</v>
      </c>
      <c r="J16" s="355">
        <f t="shared" si="1"/>
        <v>-55.236201494335987</v>
      </c>
    </row>
    <row r="17" spans="2:10" x14ac:dyDescent="0.25">
      <c r="B17" s="89"/>
      <c r="C17" s="17" t="s">
        <v>111</v>
      </c>
      <c r="D17" s="38">
        <v>7</v>
      </c>
      <c r="E17" s="93">
        <v>234671</v>
      </c>
      <c r="F17" s="93">
        <v>122849</v>
      </c>
      <c r="G17" s="355">
        <f t="shared" si="0"/>
        <v>91.023939958811212</v>
      </c>
      <c r="H17" s="93">
        <v>1830999</v>
      </c>
      <c r="I17" s="93">
        <v>1248774</v>
      </c>
      <c r="J17" s="355">
        <f t="shared" si="1"/>
        <v>46.623728552964735</v>
      </c>
    </row>
    <row r="18" spans="2:10" x14ac:dyDescent="0.25">
      <c r="B18" s="105"/>
      <c r="C18" s="17" t="s">
        <v>112</v>
      </c>
      <c r="D18" s="38">
        <v>8</v>
      </c>
      <c r="E18" s="93">
        <v>29362</v>
      </c>
      <c r="F18" s="93">
        <v>54692</v>
      </c>
      <c r="G18" s="355">
        <f t="shared" si="0"/>
        <v>-46.313903313098805</v>
      </c>
      <c r="H18" s="93">
        <v>768722</v>
      </c>
      <c r="I18" s="93">
        <v>658476</v>
      </c>
      <c r="J18" s="355">
        <f t="shared" si="1"/>
        <v>16.742599578420482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36424</v>
      </c>
      <c r="F21" s="93">
        <v>41930</v>
      </c>
      <c r="G21" s="355">
        <f t="shared" ref="G21:G34" si="2">IF(AND(F21&gt; 0,E21&gt;0,E21&lt;=F21*6),E21/F21*100-100,"-")</f>
        <v>-13.131409492010491</v>
      </c>
      <c r="H21" s="93">
        <v>226333</v>
      </c>
      <c r="I21" s="93">
        <v>188715</v>
      </c>
      <c r="J21" s="355">
        <f t="shared" ref="J21:J34" si="3">IF(AND(I21&gt; 0,H21&gt;0,H21&lt;=I21*6),H21/I21*100-100,"-")</f>
        <v>19.933762551996395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39505</v>
      </c>
      <c r="F23" s="93">
        <v>8441</v>
      </c>
      <c r="G23" s="355">
        <f t="shared" si="2"/>
        <v>368.01326857007462</v>
      </c>
      <c r="H23" s="93">
        <v>238340</v>
      </c>
      <c r="I23" s="93">
        <v>92187</v>
      </c>
      <c r="J23" s="355">
        <f t="shared" si="3"/>
        <v>158.53970733400587</v>
      </c>
    </row>
    <row r="24" spans="2:10" x14ac:dyDescent="0.25">
      <c r="B24" s="89"/>
      <c r="C24" s="17" t="s">
        <v>117</v>
      </c>
      <c r="D24" s="38">
        <v>12</v>
      </c>
      <c r="E24" s="93">
        <v>2942</v>
      </c>
      <c r="F24" s="93">
        <v>4056</v>
      </c>
      <c r="G24" s="355">
        <f t="shared" si="2"/>
        <v>-27.465483234714</v>
      </c>
      <c r="H24" s="93">
        <v>28346</v>
      </c>
      <c r="I24" s="93">
        <v>47344</v>
      </c>
      <c r="J24" s="355">
        <f t="shared" si="3"/>
        <v>-40.127576884082458</v>
      </c>
    </row>
    <row r="25" spans="2:10" x14ac:dyDescent="0.25">
      <c r="B25" s="89"/>
      <c r="C25" s="17" t="s">
        <v>118</v>
      </c>
      <c r="D25" s="38">
        <v>13</v>
      </c>
      <c r="E25" s="93">
        <v>315</v>
      </c>
      <c r="F25" s="93">
        <v>348</v>
      </c>
      <c r="G25" s="355">
        <f t="shared" si="2"/>
        <v>-9.4827586206896513</v>
      </c>
      <c r="H25" s="93">
        <v>2116</v>
      </c>
      <c r="I25" s="93">
        <v>1503</v>
      </c>
      <c r="J25" s="355">
        <f t="shared" si="3"/>
        <v>40.785096473719221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113271</v>
      </c>
      <c r="F27" s="93">
        <v>42507</v>
      </c>
      <c r="G27" s="355">
        <f t="shared" si="2"/>
        <v>166.47610981720658</v>
      </c>
      <c r="H27" s="93">
        <v>629101</v>
      </c>
      <c r="I27" s="93">
        <v>569419</v>
      </c>
      <c r="J27" s="355">
        <f t="shared" si="3"/>
        <v>10.481209794544966</v>
      </c>
    </row>
    <row r="28" spans="2:10" x14ac:dyDescent="0.25">
      <c r="B28" s="89"/>
      <c r="C28" s="17" t="s">
        <v>121</v>
      </c>
      <c r="D28" s="38">
        <v>16</v>
      </c>
      <c r="E28" s="93">
        <v>3</v>
      </c>
      <c r="F28" s="93">
        <v>1</v>
      </c>
      <c r="G28" s="355">
        <f t="shared" si="2"/>
        <v>200</v>
      </c>
      <c r="H28" s="93">
        <v>45</v>
      </c>
      <c r="I28" s="93">
        <v>17</v>
      </c>
      <c r="J28" s="355">
        <f t="shared" si="3"/>
        <v>164.70588235294116</v>
      </c>
    </row>
    <row r="29" spans="2:10" x14ac:dyDescent="0.25">
      <c r="B29" s="89"/>
      <c r="C29" s="17" t="s">
        <v>122</v>
      </c>
      <c r="D29" s="38">
        <v>17</v>
      </c>
      <c r="E29" s="93">
        <v>149822</v>
      </c>
      <c r="F29" s="93">
        <v>154004</v>
      </c>
      <c r="G29" s="355">
        <f t="shared" si="2"/>
        <v>-2.7155138827562979</v>
      </c>
      <c r="H29" s="93">
        <v>1327928</v>
      </c>
      <c r="I29" s="93">
        <v>1099526</v>
      </c>
      <c r="J29" s="355">
        <f t="shared" si="3"/>
        <v>20.772769356977477</v>
      </c>
    </row>
    <row r="30" spans="2:10" x14ac:dyDescent="0.25">
      <c r="B30" s="89"/>
      <c r="C30" s="17" t="s">
        <v>124</v>
      </c>
      <c r="D30" s="38">
        <v>18</v>
      </c>
      <c r="E30" s="93">
        <v>211905</v>
      </c>
      <c r="F30" s="93">
        <v>200770</v>
      </c>
      <c r="G30" s="355">
        <f t="shared" si="2"/>
        <v>5.5461473327688395</v>
      </c>
      <c r="H30" s="93">
        <v>1431469</v>
      </c>
      <c r="I30" s="93">
        <v>1316827</v>
      </c>
      <c r="J30" s="355">
        <f t="shared" si="3"/>
        <v>8.705927202282453</v>
      </c>
    </row>
    <row r="31" spans="2:10" x14ac:dyDescent="0.25">
      <c r="B31" s="89"/>
      <c r="C31" s="17" t="s">
        <v>125</v>
      </c>
      <c r="D31" s="38">
        <v>19</v>
      </c>
      <c r="E31" s="93">
        <v>71437</v>
      </c>
      <c r="F31" s="93">
        <v>51529</v>
      </c>
      <c r="G31" s="355">
        <f t="shared" si="2"/>
        <v>38.634555298957878</v>
      </c>
      <c r="H31" s="93">
        <v>508225</v>
      </c>
      <c r="I31" s="93">
        <v>580915</v>
      </c>
      <c r="J31" s="355">
        <f t="shared" si="3"/>
        <v>-12.513018255682852</v>
      </c>
    </row>
    <row r="32" spans="2:10" x14ac:dyDescent="0.25">
      <c r="B32" s="89"/>
      <c r="C32" s="17" t="s">
        <v>126</v>
      </c>
      <c r="D32" s="38">
        <v>20</v>
      </c>
      <c r="E32" s="93">
        <v>18640</v>
      </c>
      <c r="F32" s="93">
        <v>17735</v>
      </c>
      <c r="G32" s="355">
        <f t="shared" si="2"/>
        <v>5.1029038624189411</v>
      </c>
      <c r="H32" s="93">
        <v>173439</v>
      </c>
      <c r="I32" s="93">
        <v>161419</v>
      </c>
      <c r="J32" s="355">
        <f t="shared" si="3"/>
        <v>7.4464592148383986</v>
      </c>
    </row>
    <row r="33" spans="2:10" x14ac:dyDescent="0.25">
      <c r="B33" s="89"/>
      <c r="C33" s="17" t="s">
        <v>127</v>
      </c>
      <c r="D33" s="38">
        <v>21</v>
      </c>
      <c r="E33" s="93">
        <v>1057</v>
      </c>
      <c r="F33" s="93">
        <v>8551</v>
      </c>
      <c r="G33" s="355">
        <f t="shared" si="2"/>
        <v>-87.638872646474098</v>
      </c>
      <c r="H33" s="93">
        <v>60722</v>
      </c>
      <c r="I33" s="93">
        <v>91426</v>
      </c>
      <c r="J33" s="355">
        <f t="shared" si="3"/>
        <v>-33.58344453437752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2146992</v>
      </c>
      <c r="F34" s="129">
        <f>SUM(F11:F33)</f>
        <v>1845936</v>
      </c>
      <c r="G34" s="357">
        <f t="shared" si="2"/>
        <v>16.30912447668824</v>
      </c>
      <c r="H34" s="75">
        <f>SUM(H11:H33)</f>
        <v>18908719</v>
      </c>
      <c r="I34" s="75">
        <f>SUM(I11:I33)</f>
        <v>16666816</v>
      </c>
      <c r="J34" s="357">
        <f t="shared" si="3"/>
        <v>13.451297476374606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60597</v>
      </c>
      <c r="F15" s="93">
        <v>44326</v>
      </c>
      <c r="G15" s="355">
        <f t="shared" si="0"/>
        <v>36.707575689211751</v>
      </c>
      <c r="H15" s="93">
        <v>518206</v>
      </c>
      <c r="I15" s="93">
        <v>398432</v>
      </c>
      <c r="J15" s="355">
        <f t="shared" si="1"/>
        <v>30.061340454581966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54024</v>
      </c>
      <c r="F17" s="93">
        <v>72058</v>
      </c>
      <c r="G17" s="355">
        <f t="shared" si="0"/>
        <v>-25.027061533764467</v>
      </c>
      <c r="H17" s="93">
        <v>515661</v>
      </c>
      <c r="I17" s="93">
        <v>613387</v>
      </c>
      <c r="J17" s="355">
        <f t="shared" si="1"/>
        <v>-15.932192889643886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114621</v>
      </c>
      <c r="F34" s="129">
        <f>SUM(F11:F33)</f>
        <v>116384</v>
      </c>
      <c r="G34" s="357">
        <f t="shared" si="2"/>
        <v>-1.5148130327192746</v>
      </c>
      <c r="H34" s="75">
        <f>SUM(H11:H33)</f>
        <v>1033867</v>
      </c>
      <c r="I34" s="75">
        <f>SUM(I11:I33)</f>
        <v>1011819</v>
      </c>
      <c r="J34" s="357">
        <f t="shared" si="3"/>
        <v>2.1790458570159359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1155106</v>
      </c>
      <c r="F11" s="123"/>
      <c r="G11" s="123">
        <v>789803</v>
      </c>
      <c r="H11" s="355">
        <f>IF(AND(G11&gt; 0,E11&gt;0,E11&lt;=G11*6),E11/G11*100-100,"-")</f>
        <v>46.252419907242682</v>
      </c>
      <c r="I11" s="187">
        <v>10007643</v>
      </c>
      <c r="J11" s="123"/>
      <c r="K11" s="123">
        <v>8530645</v>
      </c>
      <c r="L11" s="355">
        <f t="shared" ref="L11:L18" si="0">IF(AND(K11&gt; 0,I11&gt;0,I11&lt;=K11*6),I11/K11*100-100,"-")</f>
        <v>17.314024906674703</v>
      </c>
    </row>
    <row r="12" spans="1:14" x14ac:dyDescent="0.25">
      <c r="B12" s="89"/>
      <c r="C12" s="17" t="s">
        <v>106</v>
      </c>
      <c r="D12" s="38">
        <v>2</v>
      </c>
      <c r="E12" s="371">
        <v>1539281</v>
      </c>
      <c r="F12" s="195" t="s">
        <v>123</v>
      </c>
      <c r="G12" s="123">
        <v>1515947</v>
      </c>
      <c r="H12" s="355">
        <f t="shared" ref="H12:H18" si="1">IF(AND(G12&gt; 0,E12&gt;0,E12&lt;=G12*6),E12/G12*100-100,"-")</f>
        <v>1.5392358703833366</v>
      </c>
      <c r="I12" s="187">
        <v>12084118</v>
      </c>
      <c r="J12" s="196" t="s">
        <v>168</v>
      </c>
      <c r="K12" s="123">
        <v>12333810</v>
      </c>
      <c r="L12" s="355">
        <f t="shared" si="0"/>
        <v>-2.0244514874154902</v>
      </c>
    </row>
    <row r="13" spans="1:14" x14ac:dyDescent="0.25">
      <c r="B13" s="89"/>
      <c r="C13" s="17" t="s">
        <v>107</v>
      </c>
      <c r="D13" s="38">
        <v>3</v>
      </c>
      <c r="E13" s="371">
        <v>173886</v>
      </c>
      <c r="F13" s="123"/>
      <c r="G13" s="123">
        <v>228163</v>
      </c>
      <c r="H13" s="355">
        <f t="shared" si="1"/>
        <v>-23.788694924242762</v>
      </c>
      <c r="I13" s="187">
        <v>2187412</v>
      </c>
      <c r="J13" s="197"/>
      <c r="K13" s="123">
        <v>2566809</v>
      </c>
      <c r="L13" s="355">
        <f t="shared" si="0"/>
        <v>-14.780881631629001</v>
      </c>
    </row>
    <row r="14" spans="1:14" x14ac:dyDescent="0.25">
      <c r="B14" s="89"/>
      <c r="C14" s="17" t="s">
        <v>108</v>
      </c>
      <c r="D14" s="38">
        <v>4</v>
      </c>
      <c r="E14" s="371">
        <v>3127878</v>
      </c>
      <c r="F14" s="123"/>
      <c r="G14" s="123">
        <v>3134830</v>
      </c>
      <c r="H14" s="355">
        <f t="shared" si="1"/>
        <v>-0.22176641157575716</v>
      </c>
      <c r="I14" s="187">
        <v>25644010</v>
      </c>
      <c r="J14" s="197"/>
      <c r="K14" s="123">
        <v>26157728</v>
      </c>
      <c r="L14" s="355">
        <f t="shared" si="0"/>
        <v>-1.9639243897635197</v>
      </c>
    </row>
    <row r="15" spans="1:14" x14ac:dyDescent="0.25">
      <c r="B15" s="89"/>
      <c r="C15" s="17" t="s">
        <v>109</v>
      </c>
      <c r="D15" s="38">
        <v>5</v>
      </c>
      <c r="E15" s="371">
        <v>1094547</v>
      </c>
      <c r="F15" s="195" t="s">
        <v>167</v>
      </c>
      <c r="G15" s="123">
        <v>933760</v>
      </c>
      <c r="H15" s="355">
        <f t="shared" si="1"/>
        <v>17.219306888279647</v>
      </c>
      <c r="I15" s="187">
        <v>7367302</v>
      </c>
      <c r="J15" s="195" t="s">
        <v>350</v>
      </c>
      <c r="K15" s="123">
        <v>12186568</v>
      </c>
      <c r="L15" s="355">
        <f t="shared" si="0"/>
        <v>-39.545719516766333</v>
      </c>
    </row>
    <row r="16" spans="1:14" x14ac:dyDescent="0.25">
      <c r="B16" s="89"/>
      <c r="C16" s="17" t="s">
        <v>110</v>
      </c>
      <c r="D16" s="38">
        <v>6</v>
      </c>
      <c r="E16" s="371">
        <v>86873</v>
      </c>
      <c r="F16" s="123"/>
      <c r="G16" s="123">
        <v>74317</v>
      </c>
      <c r="H16" s="355">
        <f t="shared" si="1"/>
        <v>16.895192217123949</v>
      </c>
      <c r="I16" s="187">
        <v>737045</v>
      </c>
      <c r="J16" s="197"/>
      <c r="K16" s="123">
        <v>780787</v>
      </c>
      <c r="L16" s="355">
        <f t="shared" si="0"/>
        <v>-5.6022961447872461</v>
      </c>
    </row>
    <row r="17" spans="2:12" x14ac:dyDescent="0.25">
      <c r="B17" s="89"/>
      <c r="C17" s="17" t="s">
        <v>111</v>
      </c>
      <c r="D17" s="38">
        <v>7</v>
      </c>
      <c r="E17" s="371">
        <v>116737</v>
      </c>
      <c r="F17" s="195" t="s">
        <v>166</v>
      </c>
      <c r="G17" s="123">
        <v>72399</v>
      </c>
      <c r="H17" s="355">
        <f t="shared" si="1"/>
        <v>61.241177364328223</v>
      </c>
      <c r="I17" s="187">
        <v>965140</v>
      </c>
      <c r="J17" s="196" t="s">
        <v>351</v>
      </c>
      <c r="K17" s="123">
        <v>597465</v>
      </c>
      <c r="L17" s="355">
        <f t="shared" si="0"/>
        <v>61.539169658473725</v>
      </c>
    </row>
    <row r="18" spans="2:12" x14ac:dyDescent="0.25">
      <c r="B18" s="105"/>
      <c r="C18" s="17" t="s">
        <v>112</v>
      </c>
      <c r="D18" s="38">
        <v>8</v>
      </c>
      <c r="E18" s="371">
        <v>93047</v>
      </c>
      <c r="F18" s="123"/>
      <c r="G18" s="123">
        <v>97811</v>
      </c>
      <c r="H18" s="355">
        <f t="shared" si="1"/>
        <v>-4.8706178241711058</v>
      </c>
      <c r="I18" s="187">
        <v>717586</v>
      </c>
      <c r="J18" s="197"/>
      <c r="K18" s="123">
        <v>1100827</v>
      </c>
      <c r="L18" s="355">
        <f t="shared" si="0"/>
        <v>-34.813917173179803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275947</v>
      </c>
      <c r="F21" s="123"/>
      <c r="G21" s="123">
        <v>274023</v>
      </c>
      <c r="H21" s="355">
        <f t="shared" ref="H21:H36" si="2">IF(AND(G21&gt; 0,E21&gt;0,E21&lt;=G21*6),E21/G21*100-100,"-")</f>
        <v>0.70213084303144058</v>
      </c>
      <c r="I21" s="187">
        <v>2848274</v>
      </c>
      <c r="J21" s="123"/>
      <c r="K21" s="123">
        <v>2658278</v>
      </c>
      <c r="L21" s="355">
        <f t="shared" ref="L21:L36" si="3">IF(AND(K21&gt; 0,I21&gt;0,I21&lt;=K21*6),I21/K21*100-100,"-")</f>
        <v>7.1473337250656215</v>
      </c>
    </row>
    <row r="22" spans="2:12" x14ac:dyDescent="0.25">
      <c r="B22" s="89"/>
      <c r="C22" s="17" t="s">
        <v>115</v>
      </c>
      <c r="D22" s="38">
        <v>10</v>
      </c>
      <c r="E22" s="371">
        <v>31762</v>
      </c>
      <c r="F22" s="123"/>
      <c r="G22" s="123">
        <v>28747</v>
      </c>
      <c r="H22" s="355">
        <f t="shared" si="2"/>
        <v>10.488050927053251</v>
      </c>
      <c r="I22" s="187">
        <v>269158</v>
      </c>
      <c r="J22" s="197"/>
      <c r="K22" s="123">
        <v>302614</v>
      </c>
      <c r="L22" s="355">
        <f t="shared" si="3"/>
        <v>-11.05566827707905</v>
      </c>
    </row>
    <row r="23" spans="2:12" x14ac:dyDescent="0.25">
      <c r="B23" s="89"/>
      <c r="C23" s="17" t="s">
        <v>116</v>
      </c>
      <c r="D23" s="38">
        <v>11</v>
      </c>
      <c r="E23" s="371">
        <v>11377</v>
      </c>
      <c r="F23" s="123"/>
      <c r="G23" s="123">
        <v>13271</v>
      </c>
      <c r="H23" s="355">
        <f t="shared" si="2"/>
        <v>-14.271720292366822</v>
      </c>
      <c r="I23" s="187">
        <v>121090</v>
      </c>
      <c r="J23" s="197"/>
      <c r="K23" s="123">
        <v>133694</v>
      </c>
      <c r="L23" s="355">
        <f t="shared" si="3"/>
        <v>-9.4274986162430565</v>
      </c>
    </row>
    <row r="24" spans="2:12" x14ac:dyDescent="0.25">
      <c r="B24" s="89"/>
      <c r="C24" s="17" t="s">
        <v>117</v>
      </c>
      <c r="D24" s="38">
        <v>12</v>
      </c>
      <c r="E24" s="371">
        <v>11846</v>
      </c>
      <c r="F24" s="123"/>
      <c r="G24" s="123">
        <v>9019</v>
      </c>
      <c r="H24" s="355">
        <f t="shared" si="2"/>
        <v>31.344938463244262</v>
      </c>
      <c r="I24" s="187">
        <v>106398</v>
      </c>
      <c r="J24" s="197"/>
      <c r="K24" s="123">
        <v>94538</v>
      </c>
      <c r="L24" s="355">
        <f t="shared" si="3"/>
        <v>12.545219911569959</v>
      </c>
    </row>
    <row r="25" spans="2:12" x14ac:dyDescent="0.25">
      <c r="B25" s="89"/>
      <c r="C25" s="17" t="s">
        <v>118</v>
      </c>
      <c r="D25" s="38">
        <v>13</v>
      </c>
      <c r="E25" s="371">
        <v>551</v>
      </c>
      <c r="F25" s="123"/>
      <c r="G25" s="123">
        <v>495</v>
      </c>
      <c r="H25" s="355">
        <f t="shared" si="2"/>
        <v>11.313131313131322</v>
      </c>
      <c r="I25" s="187">
        <v>3099</v>
      </c>
      <c r="J25" s="197"/>
      <c r="K25" s="123">
        <v>4279</v>
      </c>
      <c r="L25" s="355">
        <f t="shared" si="3"/>
        <v>-27.576536573965882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688444</v>
      </c>
      <c r="F27" s="123"/>
      <c r="G27" s="123">
        <v>346494</v>
      </c>
      <c r="H27" s="355">
        <f t="shared" si="2"/>
        <v>98.688577579986941</v>
      </c>
      <c r="I27" s="187">
        <v>4229971</v>
      </c>
      <c r="J27" s="197"/>
      <c r="K27" s="123">
        <v>3762545</v>
      </c>
      <c r="L27" s="355">
        <f t="shared" si="3"/>
        <v>12.423133809695315</v>
      </c>
    </row>
    <row r="28" spans="2:12" x14ac:dyDescent="0.25">
      <c r="B28" s="89"/>
      <c r="C28" s="17" t="s">
        <v>121</v>
      </c>
      <c r="D28" s="38">
        <v>16</v>
      </c>
      <c r="E28" s="371">
        <v>1624</v>
      </c>
      <c r="F28" s="123"/>
      <c r="G28" s="123">
        <v>1591</v>
      </c>
      <c r="H28" s="355">
        <f t="shared" si="2"/>
        <v>2.0741671904462606</v>
      </c>
      <c r="I28" s="187">
        <v>14614</v>
      </c>
      <c r="J28" s="197"/>
      <c r="K28" s="123">
        <v>12766</v>
      </c>
      <c r="L28" s="355">
        <f t="shared" si="3"/>
        <v>14.475951746827519</v>
      </c>
    </row>
    <row r="29" spans="2:12" x14ac:dyDescent="0.25">
      <c r="B29" s="89"/>
      <c r="C29" s="17" t="s">
        <v>122</v>
      </c>
      <c r="D29" s="38">
        <v>17</v>
      </c>
      <c r="E29" s="371">
        <v>62179</v>
      </c>
      <c r="F29" s="123"/>
      <c r="G29" s="123">
        <v>77703</v>
      </c>
      <c r="H29" s="355">
        <f t="shared" si="2"/>
        <v>-19.978636603477341</v>
      </c>
      <c r="I29" s="187">
        <v>695633</v>
      </c>
      <c r="J29" s="197"/>
      <c r="K29" s="123">
        <v>589932</v>
      </c>
      <c r="L29" s="355">
        <f t="shared" si="3"/>
        <v>17.917488795318775</v>
      </c>
    </row>
    <row r="30" spans="2:12" x14ac:dyDescent="0.25">
      <c r="B30" s="89"/>
      <c r="C30" s="17" t="s">
        <v>124</v>
      </c>
      <c r="D30" s="38">
        <v>18</v>
      </c>
      <c r="E30" s="371">
        <v>249093</v>
      </c>
      <c r="F30" s="123"/>
      <c r="G30" s="123">
        <v>233825</v>
      </c>
      <c r="H30" s="355">
        <f t="shared" si="2"/>
        <v>6.5296696247193466</v>
      </c>
      <c r="I30" s="187">
        <v>1486445</v>
      </c>
      <c r="J30" s="197"/>
      <c r="K30" s="123">
        <v>1505775</v>
      </c>
      <c r="L30" s="355">
        <f t="shared" si="3"/>
        <v>-1.2837243280038564</v>
      </c>
    </row>
    <row r="31" spans="2:12" x14ac:dyDescent="0.25">
      <c r="B31" s="89"/>
      <c r="C31" s="17" t="s">
        <v>125</v>
      </c>
      <c r="D31" s="38">
        <v>19</v>
      </c>
      <c r="E31" s="371">
        <v>63105</v>
      </c>
      <c r="F31" s="123"/>
      <c r="G31" s="123">
        <v>66371</v>
      </c>
      <c r="H31" s="355">
        <f t="shared" si="2"/>
        <v>-4.9208238537915605</v>
      </c>
      <c r="I31" s="187">
        <v>578672</v>
      </c>
      <c r="J31" s="197"/>
      <c r="K31" s="123">
        <v>693510</v>
      </c>
      <c r="L31" s="355">
        <f t="shared" si="3"/>
        <v>-16.558953728136586</v>
      </c>
    </row>
    <row r="32" spans="2:12" x14ac:dyDescent="0.25">
      <c r="B32" s="89"/>
      <c r="C32" s="17" t="s">
        <v>126</v>
      </c>
      <c r="D32" s="38">
        <v>20</v>
      </c>
      <c r="E32" s="371">
        <v>10945</v>
      </c>
      <c r="F32" s="123"/>
      <c r="G32" s="123">
        <v>11359</v>
      </c>
      <c r="H32" s="355">
        <f t="shared" si="2"/>
        <v>-3.6446870323091787</v>
      </c>
      <c r="I32" s="187">
        <v>102954</v>
      </c>
      <c r="J32" s="197"/>
      <c r="K32" s="123">
        <v>102671</v>
      </c>
      <c r="L32" s="355">
        <f t="shared" si="3"/>
        <v>0.27563771658989822</v>
      </c>
    </row>
    <row r="33" spans="2:12" x14ac:dyDescent="0.25">
      <c r="B33" s="89"/>
      <c r="C33" s="17" t="s">
        <v>127</v>
      </c>
      <c r="D33" s="38">
        <v>21</v>
      </c>
      <c r="E33" s="371">
        <v>92524</v>
      </c>
      <c r="F33" s="123"/>
      <c r="G33" s="123">
        <v>76901</v>
      </c>
      <c r="H33" s="355">
        <f t="shared" si="2"/>
        <v>20.315730614686416</v>
      </c>
      <c r="I33" s="187">
        <v>685063</v>
      </c>
      <c r="J33" s="197"/>
      <c r="K33" s="123">
        <v>923272</v>
      </c>
      <c r="L33" s="355">
        <f t="shared" si="3"/>
        <v>-25.80052248958053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8886752</v>
      </c>
      <c r="F34" s="123"/>
      <c r="G34" s="123">
        <f>SUM(G11:G33)</f>
        <v>7986829</v>
      </c>
      <c r="H34" s="355">
        <f t="shared" si="2"/>
        <v>11.267588175482416</v>
      </c>
      <c r="I34" s="187">
        <f>SUM(I11:I33)</f>
        <v>70851627</v>
      </c>
      <c r="J34" s="197"/>
      <c r="K34" s="123">
        <f>SUM(K11:K33)</f>
        <v>75038513</v>
      </c>
      <c r="L34" s="355">
        <f t="shared" si="3"/>
        <v>-5.5796494794612954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485305</v>
      </c>
      <c r="F35" s="201"/>
      <c r="G35" s="123">
        <v>375574</v>
      </c>
      <c r="H35" s="355">
        <f t="shared" si="2"/>
        <v>29.216878697673422</v>
      </c>
      <c r="I35" s="122">
        <v>4527233</v>
      </c>
      <c r="J35" s="201"/>
      <c r="K35" s="123">
        <v>4458409</v>
      </c>
      <c r="L35" s="355">
        <f t="shared" si="3"/>
        <v>1.5436896884067863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8401447</v>
      </c>
      <c r="F36" s="83"/>
      <c r="G36" s="203">
        <f>G34-G35</f>
        <v>7611255</v>
      </c>
      <c r="H36" s="357">
        <f t="shared" si="2"/>
        <v>10.38188840079593</v>
      </c>
      <c r="I36" s="203">
        <f>I34-I35</f>
        <v>66324394</v>
      </c>
      <c r="J36" s="83"/>
      <c r="K36" s="370">
        <f>K34-K35</f>
        <v>70580104</v>
      </c>
      <c r="L36" s="374">
        <f t="shared" si="3"/>
        <v>-6.0296170716892021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15414</v>
      </c>
      <c r="L38" s="453">
        <v>165819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93712</v>
      </c>
      <c r="F39" s="453"/>
      <c r="G39" s="454">
        <v>693154</v>
      </c>
      <c r="H39" s="452"/>
      <c r="I39" s="452"/>
      <c r="J39" s="389" t="s">
        <v>175</v>
      </c>
      <c r="K39" s="454">
        <v>1216</v>
      </c>
      <c r="L39" s="453">
        <v>17431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1164197</v>
      </c>
      <c r="F40" s="453"/>
      <c r="G40" s="454">
        <v>9416192</v>
      </c>
      <c r="H40" s="452"/>
      <c r="I40" s="452"/>
      <c r="J40" s="389" t="s">
        <v>177</v>
      </c>
      <c r="K40" s="454">
        <v>25224</v>
      </c>
      <c r="L40" s="453">
        <v>193458</v>
      </c>
    </row>
    <row r="41" spans="2:12" s="67" customFormat="1" ht="10.199999999999999" customHeight="1" x14ac:dyDescent="0.25">
      <c r="B41" s="452"/>
      <c r="C41" s="389" t="s">
        <v>286</v>
      </c>
      <c r="E41" s="453">
        <v>281372</v>
      </c>
      <c r="F41" s="453"/>
      <c r="G41" s="454">
        <v>1974772</v>
      </c>
      <c r="H41" s="452"/>
      <c r="I41" s="452"/>
      <c r="J41" s="389" t="s">
        <v>178</v>
      </c>
      <c r="K41" s="454">
        <v>20120</v>
      </c>
      <c r="L41" s="453">
        <v>181516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54763</v>
      </c>
      <c r="L42" s="453">
        <v>406916</v>
      </c>
    </row>
    <row r="43" spans="2:12" ht="10.199999999999999" customHeight="1" x14ac:dyDescent="0.25">
      <c r="B43" s="455"/>
      <c r="C43" s="495" t="s">
        <v>353</v>
      </c>
      <c r="D43" s="496"/>
      <c r="E43" s="497">
        <v>72689</v>
      </c>
      <c r="F43" s="497"/>
      <c r="G43" s="498">
        <v>419562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1021858</v>
      </c>
      <c r="F44" s="494"/>
      <c r="G44" s="498">
        <v>6947740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10559589</v>
      </c>
      <c r="F12" s="122">
        <v>72</v>
      </c>
      <c r="G12" s="122">
        <v>453552</v>
      </c>
      <c r="H12" s="122">
        <v>0</v>
      </c>
      <c r="I12" s="122"/>
      <c r="J12" s="123">
        <v>-17129</v>
      </c>
      <c r="K12" s="122">
        <v>10919</v>
      </c>
      <c r="L12" s="122">
        <f>E12-F12-G12-H12+J12-K12-M12</f>
        <v>70274</v>
      </c>
      <c r="M12" s="122">
        <v>10007643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14001144</v>
      </c>
      <c r="F13" s="122">
        <v>924768</v>
      </c>
      <c r="G13" s="122">
        <v>1348558</v>
      </c>
      <c r="H13" s="122">
        <v>0</v>
      </c>
      <c r="I13" s="122"/>
      <c r="J13" s="123">
        <v>51911</v>
      </c>
      <c r="K13" s="122">
        <v>-321763</v>
      </c>
      <c r="L13" s="122">
        <f t="shared" ref="L13:L19" si="0">E13-F13-G13-H13+J13-K13-M13</f>
        <v>17374</v>
      </c>
      <c r="M13" s="122">
        <v>12084118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4307851</v>
      </c>
      <c r="F14" s="122">
        <v>99027</v>
      </c>
      <c r="G14" s="122">
        <v>2034599</v>
      </c>
      <c r="H14" s="122">
        <v>0</v>
      </c>
      <c r="I14" s="122"/>
      <c r="J14" s="123">
        <v>-22634</v>
      </c>
      <c r="K14" s="122">
        <v>24191</v>
      </c>
      <c r="L14" s="122">
        <f t="shared" si="0"/>
        <v>-60012</v>
      </c>
      <c r="M14" s="122">
        <v>2187412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31875199</v>
      </c>
      <c r="F15" s="122">
        <v>676845</v>
      </c>
      <c r="G15" s="122">
        <v>5022495</v>
      </c>
      <c r="H15" s="122">
        <v>0</v>
      </c>
      <c r="I15" s="122"/>
      <c r="J15" s="123">
        <v>-760167</v>
      </c>
      <c r="K15" s="122">
        <v>-87454</v>
      </c>
      <c r="L15" s="122">
        <f t="shared" si="0"/>
        <v>-140864</v>
      </c>
      <c r="M15" s="122">
        <v>25644010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8193742</v>
      </c>
      <c r="F16" s="122">
        <v>556260</v>
      </c>
      <c r="G16" s="122">
        <v>514755</v>
      </c>
      <c r="H16" s="122">
        <v>518206</v>
      </c>
      <c r="I16" s="122"/>
      <c r="J16" s="123">
        <v>765672</v>
      </c>
      <c r="K16" s="122">
        <v>-52662</v>
      </c>
      <c r="L16" s="122">
        <f t="shared" si="0"/>
        <v>55553</v>
      </c>
      <c r="M16" s="122">
        <v>7367302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847416</v>
      </c>
      <c r="F17" s="122">
        <v>6976</v>
      </c>
      <c r="G17" s="122">
        <v>45027</v>
      </c>
      <c r="H17" s="122">
        <v>0</v>
      </c>
      <c r="I17" s="122"/>
      <c r="J17" s="123">
        <v>-22148</v>
      </c>
      <c r="K17" s="122">
        <v>44014</v>
      </c>
      <c r="L17" s="122">
        <f t="shared" si="0"/>
        <v>-7794</v>
      </c>
      <c r="M17" s="122">
        <v>737045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3229269</v>
      </c>
      <c r="F18" s="122">
        <v>163531</v>
      </c>
      <c r="G18" s="122">
        <v>1667468</v>
      </c>
      <c r="H18" s="122">
        <v>515661</v>
      </c>
      <c r="I18" s="122"/>
      <c r="J18" s="123">
        <v>52196</v>
      </c>
      <c r="K18" s="122">
        <v>-36183</v>
      </c>
      <c r="L18" s="122">
        <f t="shared" si="0"/>
        <v>5848</v>
      </c>
      <c r="M18" s="122">
        <v>965140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1695405</v>
      </c>
      <c r="F19" s="122">
        <v>22707</v>
      </c>
      <c r="G19" s="122">
        <v>746015</v>
      </c>
      <c r="H19" s="122">
        <v>0</v>
      </c>
      <c r="I19" s="122"/>
      <c r="J19" s="123">
        <v>74833</v>
      </c>
      <c r="K19" s="122">
        <v>279532</v>
      </c>
      <c r="L19" s="122">
        <f t="shared" si="0"/>
        <v>4398</v>
      </c>
      <c r="M19" s="122">
        <v>717586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3105355</v>
      </c>
      <c r="F22" s="122">
        <v>22977</v>
      </c>
      <c r="G22" s="122">
        <v>203356</v>
      </c>
      <c r="H22" s="122">
        <v>0</v>
      </c>
      <c r="I22" s="122"/>
      <c r="J22" s="123">
        <v>1</v>
      </c>
      <c r="K22" s="122">
        <v>-7539</v>
      </c>
      <c r="L22" s="122">
        <f t="shared" ref="L22:L34" si="1">E22-F22-G22-H22+J22-K22-M22</f>
        <v>38288</v>
      </c>
      <c r="M22" s="122">
        <v>2848274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274127</v>
      </c>
      <c r="F23" s="122">
        <v>0</v>
      </c>
      <c r="G23" s="122">
        <v>0</v>
      </c>
      <c r="H23" s="122">
        <v>0</v>
      </c>
      <c r="I23" s="122"/>
      <c r="J23" s="123">
        <v>246</v>
      </c>
      <c r="K23" s="122">
        <v>-112</v>
      </c>
      <c r="L23" s="122">
        <f t="shared" si="1"/>
        <v>5327</v>
      </c>
      <c r="M23" s="122">
        <v>269158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379639</v>
      </c>
      <c r="F24" s="122">
        <v>61666</v>
      </c>
      <c r="G24" s="122">
        <v>176674</v>
      </c>
      <c r="H24" s="122">
        <v>0</v>
      </c>
      <c r="I24" s="122"/>
      <c r="J24" s="123">
        <v>-20310</v>
      </c>
      <c r="K24" s="122">
        <v>-2484</v>
      </c>
      <c r="L24" s="122">
        <f t="shared" si="1"/>
        <v>2383</v>
      </c>
      <c r="M24" s="122">
        <v>121090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133972</v>
      </c>
      <c r="F25" s="122">
        <v>11218</v>
      </c>
      <c r="G25" s="122">
        <v>17128</v>
      </c>
      <c r="H25" s="122">
        <v>0</v>
      </c>
      <c r="I25" s="122"/>
      <c r="J25" s="123">
        <v>-251</v>
      </c>
      <c r="K25" s="122">
        <v>-1622</v>
      </c>
      <c r="L25" s="122">
        <f t="shared" si="1"/>
        <v>599</v>
      </c>
      <c r="M25" s="122">
        <v>106398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4855</v>
      </c>
      <c r="F26" s="122">
        <v>0</v>
      </c>
      <c r="G26" s="122">
        <v>2116</v>
      </c>
      <c r="H26" s="122">
        <v>0</v>
      </c>
      <c r="I26" s="122"/>
      <c r="J26" s="123">
        <v>-1</v>
      </c>
      <c r="K26" s="122">
        <v>-335</v>
      </c>
      <c r="L26" s="122">
        <f t="shared" si="1"/>
        <v>-26</v>
      </c>
      <c r="M26" s="122">
        <v>3099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4686441</v>
      </c>
      <c r="F28" s="122">
        <v>266939</v>
      </c>
      <c r="G28" s="122">
        <v>362162</v>
      </c>
      <c r="H28" s="122">
        <v>0</v>
      </c>
      <c r="I28" s="122"/>
      <c r="J28" s="123">
        <v>450</v>
      </c>
      <c r="K28" s="122">
        <v>-142237</v>
      </c>
      <c r="L28" s="122">
        <f t="shared" si="1"/>
        <v>-29944</v>
      </c>
      <c r="M28" s="122">
        <v>4229971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14403</v>
      </c>
      <c r="F29" s="122">
        <v>43</v>
      </c>
      <c r="G29" s="122">
        <v>2</v>
      </c>
      <c r="H29" s="122">
        <v>0</v>
      </c>
      <c r="I29" s="122"/>
      <c r="J29" s="123">
        <v>0</v>
      </c>
      <c r="K29" s="122">
        <v>-152</v>
      </c>
      <c r="L29" s="122">
        <f t="shared" si="1"/>
        <v>-104</v>
      </c>
      <c r="M29" s="122">
        <v>14614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1967385</v>
      </c>
      <c r="F30" s="122">
        <v>395236</v>
      </c>
      <c r="G30" s="122">
        <v>932692</v>
      </c>
      <c r="H30" s="122">
        <v>0</v>
      </c>
      <c r="I30" s="122"/>
      <c r="J30" s="123">
        <v>-4374</v>
      </c>
      <c r="K30" s="122">
        <v>22694</v>
      </c>
      <c r="L30" s="122">
        <f t="shared" si="1"/>
        <v>-83244</v>
      </c>
      <c r="M30" s="122">
        <v>695633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2958424</v>
      </c>
      <c r="F31" s="122">
        <v>184611</v>
      </c>
      <c r="G31" s="122">
        <v>1246858</v>
      </c>
      <c r="H31" s="122">
        <v>0</v>
      </c>
      <c r="I31" s="122"/>
      <c r="J31" s="123">
        <v>-12096</v>
      </c>
      <c r="K31" s="122">
        <v>3290</v>
      </c>
      <c r="L31" s="122">
        <f t="shared" si="1"/>
        <v>25124</v>
      </c>
      <c r="M31" s="122">
        <v>1486445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1130045</v>
      </c>
      <c r="F32" s="122">
        <v>2216</v>
      </c>
      <c r="G32" s="122">
        <v>506009</v>
      </c>
      <c r="H32" s="122">
        <v>0</v>
      </c>
      <c r="I32" s="122"/>
      <c r="J32" s="123">
        <v>0</v>
      </c>
      <c r="K32" s="122">
        <v>48229</v>
      </c>
      <c r="L32" s="122">
        <f t="shared" si="1"/>
        <v>-5081</v>
      </c>
      <c r="M32" s="122">
        <v>578672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260374</v>
      </c>
      <c r="F33" s="122">
        <v>56242</v>
      </c>
      <c r="G33" s="122">
        <v>117197</v>
      </c>
      <c r="H33" s="122">
        <v>0</v>
      </c>
      <c r="I33" s="122"/>
      <c r="J33" s="123">
        <v>5627</v>
      </c>
      <c r="K33" s="122">
        <v>3018</v>
      </c>
      <c r="L33" s="122">
        <f t="shared" si="1"/>
        <v>-13410</v>
      </c>
      <c r="M33" s="122">
        <v>102954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973590</v>
      </c>
      <c r="F34" s="122">
        <v>51</v>
      </c>
      <c r="G34" s="122">
        <v>60671</v>
      </c>
      <c r="H34" s="122">
        <v>0</v>
      </c>
      <c r="I34" s="122"/>
      <c r="J34" s="123">
        <v>-91826</v>
      </c>
      <c r="K34" s="122">
        <v>91274</v>
      </c>
      <c r="L34" s="122">
        <f t="shared" si="1"/>
        <v>44705</v>
      </c>
      <c r="M34" s="122">
        <v>685063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90598225</v>
      </c>
      <c r="F35" s="127">
        <f>SUM(F12:F34)</f>
        <v>3451385</v>
      </c>
      <c r="G35" s="127">
        <f>SUM(G12:G34)</f>
        <v>15457334</v>
      </c>
      <c r="H35" s="127">
        <f>SUM(H12:H34)</f>
        <v>1033867</v>
      </c>
      <c r="I35" s="127"/>
      <c r="J35" s="128">
        <f>SUM(J12:J34)</f>
        <v>0</v>
      </c>
      <c r="K35" s="129">
        <f>SUM(K12:K34)</f>
        <v>-125382</v>
      </c>
      <c r="L35" s="129">
        <f>SUM(L12:L34)</f>
        <v>-70606</v>
      </c>
      <c r="M35" s="127">
        <f>SUM(M12:M34)</f>
        <v>70851627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4167458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359775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66324394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1155106</v>
      </c>
      <c r="F10" s="122">
        <v>1116939</v>
      </c>
      <c r="G10" s="122">
        <v>0</v>
      </c>
      <c r="H10" s="122">
        <v>0</v>
      </c>
      <c r="I10" s="122">
        <v>0</v>
      </c>
      <c r="J10" s="93">
        <f>E10-F10-G10-H10-I10</f>
        <v>38167</v>
      </c>
    </row>
    <row r="11" spans="2:10" x14ac:dyDescent="0.25">
      <c r="B11" s="89"/>
      <c r="C11" s="17" t="s">
        <v>106</v>
      </c>
      <c r="D11" s="38">
        <v>2</v>
      </c>
      <c r="E11" s="122">
        <v>1539281</v>
      </c>
      <c r="F11" s="122">
        <v>0</v>
      </c>
      <c r="G11" s="122">
        <v>0</v>
      </c>
      <c r="H11" s="122">
        <v>0</v>
      </c>
      <c r="I11" s="122">
        <v>4205</v>
      </c>
      <c r="J11" s="93">
        <f t="shared" ref="J11:J17" si="0">E11-F11-G11-H11-I11</f>
        <v>1535076</v>
      </c>
    </row>
    <row r="12" spans="2:10" x14ac:dyDescent="0.25">
      <c r="B12" s="89"/>
      <c r="C12" s="17" t="s">
        <v>107</v>
      </c>
      <c r="D12" s="38">
        <v>3</v>
      </c>
      <c r="E12" s="122">
        <v>173886</v>
      </c>
      <c r="F12" s="122">
        <v>108373</v>
      </c>
      <c r="G12" s="122">
        <v>0</v>
      </c>
      <c r="H12" s="122">
        <v>0</v>
      </c>
      <c r="I12" s="122">
        <v>0</v>
      </c>
      <c r="J12" s="93">
        <f t="shared" si="0"/>
        <v>65513</v>
      </c>
    </row>
    <row r="13" spans="2:10" x14ac:dyDescent="0.25">
      <c r="B13" s="89"/>
      <c r="C13" s="17" t="s">
        <v>108</v>
      </c>
      <c r="D13" s="38">
        <v>4</v>
      </c>
      <c r="E13" s="122">
        <v>3127878</v>
      </c>
      <c r="F13" s="122">
        <v>0</v>
      </c>
      <c r="G13" s="122">
        <v>0</v>
      </c>
      <c r="H13" s="122">
        <v>290</v>
      </c>
      <c r="I13" s="122">
        <v>294</v>
      </c>
      <c r="J13" s="93">
        <f t="shared" si="0"/>
        <v>3127294</v>
      </c>
    </row>
    <row r="14" spans="2:10" x14ac:dyDescent="0.25">
      <c r="B14" s="89"/>
      <c r="C14" s="17" t="s">
        <v>109</v>
      </c>
      <c r="D14" s="38">
        <v>5</v>
      </c>
      <c r="E14" s="122">
        <v>1094547</v>
      </c>
      <c r="F14" s="122">
        <v>9629</v>
      </c>
      <c r="G14" s="122">
        <v>0</v>
      </c>
      <c r="H14" s="122">
        <v>10</v>
      </c>
      <c r="I14" s="122">
        <v>204</v>
      </c>
      <c r="J14" s="93">
        <f t="shared" si="0"/>
        <v>1084704</v>
      </c>
    </row>
    <row r="15" spans="2:10" x14ac:dyDescent="0.25">
      <c r="B15" s="89"/>
      <c r="C15" s="17" t="s">
        <v>110</v>
      </c>
      <c r="D15" s="38">
        <v>6</v>
      </c>
      <c r="E15" s="122">
        <v>86873</v>
      </c>
      <c r="F15" s="122">
        <v>73932</v>
      </c>
      <c r="G15" s="122">
        <v>0</v>
      </c>
      <c r="H15" s="122">
        <v>0</v>
      </c>
      <c r="I15" s="122">
        <v>0</v>
      </c>
      <c r="J15" s="93">
        <f t="shared" si="0"/>
        <v>12941</v>
      </c>
    </row>
    <row r="16" spans="2:10" x14ac:dyDescent="0.25">
      <c r="B16" s="89"/>
      <c r="C16" s="17" t="s">
        <v>111</v>
      </c>
      <c r="D16" s="38">
        <v>7</v>
      </c>
      <c r="E16" s="122">
        <v>116737</v>
      </c>
      <c r="F16" s="122">
        <v>54763</v>
      </c>
      <c r="G16" s="122">
        <v>0</v>
      </c>
      <c r="H16" s="122">
        <v>0</v>
      </c>
      <c r="I16" s="122">
        <v>0</v>
      </c>
      <c r="J16" s="93">
        <f t="shared" si="0"/>
        <v>61974</v>
      </c>
    </row>
    <row r="17" spans="2:10" x14ac:dyDescent="0.25">
      <c r="B17" s="105"/>
      <c r="C17" s="17" t="s">
        <v>112</v>
      </c>
      <c r="D17" s="38">
        <v>8</v>
      </c>
      <c r="E17" s="122">
        <v>93047</v>
      </c>
      <c r="F17" s="122">
        <v>55740</v>
      </c>
      <c r="G17" s="122">
        <v>0</v>
      </c>
      <c r="H17" s="122">
        <v>0</v>
      </c>
      <c r="I17" s="122">
        <v>0</v>
      </c>
      <c r="J17" s="93">
        <f t="shared" si="0"/>
        <v>37307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275947</v>
      </c>
      <c r="F20" s="122">
        <v>159919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116028</v>
      </c>
    </row>
    <row r="21" spans="2:10" x14ac:dyDescent="0.25">
      <c r="B21" s="89"/>
      <c r="C21" s="17" t="s">
        <v>115</v>
      </c>
      <c r="D21" s="38">
        <v>10</v>
      </c>
      <c r="E21" s="122">
        <v>31762</v>
      </c>
      <c r="F21" s="122">
        <v>29535</v>
      </c>
      <c r="G21" s="122">
        <v>0</v>
      </c>
      <c r="H21" s="122">
        <v>0</v>
      </c>
      <c r="I21" s="122">
        <v>0</v>
      </c>
      <c r="J21" s="93">
        <f t="shared" si="1"/>
        <v>2227</v>
      </c>
    </row>
    <row r="22" spans="2:10" x14ac:dyDescent="0.25">
      <c r="B22" s="89"/>
      <c r="C22" s="17" t="s">
        <v>116</v>
      </c>
      <c r="D22" s="38">
        <v>11</v>
      </c>
      <c r="E22" s="122">
        <v>11377</v>
      </c>
      <c r="F22" s="122">
        <v>1434</v>
      </c>
      <c r="G22" s="122">
        <v>0</v>
      </c>
      <c r="H22" s="122">
        <v>0</v>
      </c>
      <c r="I22" s="122">
        <v>0</v>
      </c>
      <c r="J22" s="93">
        <f t="shared" si="1"/>
        <v>9943</v>
      </c>
    </row>
    <row r="23" spans="2:10" x14ac:dyDescent="0.25">
      <c r="B23" s="89"/>
      <c r="C23" s="17" t="s">
        <v>117</v>
      </c>
      <c r="D23" s="38">
        <v>12</v>
      </c>
      <c r="E23" s="122">
        <v>11846</v>
      </c>
      <c r="F23" s="122">
        <v>2802</v>
      </c>
      <c r="G23" s="122">
        <v>0</v>
      </c>
      <c r="H23" s="122">
        <v>0</v>
      </c>
      <c r="I23" s="122">
        <v>0</v>
      </c>
      <c r="J23" s="93">
        <f t="shared" si="1"/>
        <v>9044</v>
      </c>
    </row>
    <row r="24" spans="2:10" x14ac:dyDescent="0.25">
      <c r="B24" s="89"/>
      <c r="C24" s="17" t="s">
        <v>118</v>
      </c>
      <c r="D24" s="38">
        <v>13</v>
      </c>
      <c r="E24" s="122">
        <v>551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551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688444</v>
      </c>
      <c r="F26" s="122">
        <v>0</v>
      </c>
      <c r="G26" s="122">
        <v>549579</v>
      </c>
      <c r="H26" s="122">
        <v>0</v>
      </c>
      <c r="I26" s="122">
        <v>10493</v>
      </c>
      <c r="J26" s="93">
        <f t="shared" si="1"/>
        <v>128372</v>
      </c>
    </row>
    <row r="27" spans="2:10" x14ac:dyDescent="0.25">
      <c r="B27" s="89"/>
      <c r="C27" s="17" t="s">
        <v>121</v>
      </c>
      <c r="D27" s="38">
        <v>16</v>
      </c>
      <c r="E27" s="122">
        <v>1624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1624</v>
      </c>
    </row>
    <row r="28" spans="2:10" x14ac:dyDescent="0.25">
      <c r="B28" s="89"/>
      <c r="C28" s="17" t="s">
        <v>122</v>
      </c>
      <c r="D28" s="38">
        <v>17</v>
      </c>
      <c r="E28" s="122">
        <v>62179</v>
      </c>
      <c r="F28" s="122">
        <v>0</v>
      </c>
      <c r="G28" s="122">
        <v>35</v>
      </c>
      <c r="H28" s="122">
        <v>17</v>
      </c>
      <c r="I28" s="122">
        <v>0</v>
      </c>
      <c r="J28" s="93">
        <f t="shared" si="1"/>
        <v>62127</v>
      </c>
    </row>
    <row r="29" spans="2:10" x14ac:dyDescent="0.25">
      <c r="B29" s="89"/>
      <c r="C29" s="17" t="s">
        <v>124</v>
      </c>
      <c r="D29" s="38">
        <v>18</v>
      </c>
      <c r="E29" s="122">
        <v>249093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249093</v>
      </c>
    </row>
    <row r="30" spans="2:10" x14ac:dyDescent="0.25">
      <c r="B30" s="89"/>
      <c r="C30" s="17" t="s">
        <v>125</v>
      </c>
      <c r="D30" s="38">
        <v>19</v>
      </c>
      <c r="E30" s="122">
        <v>63105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63105</v>
      </c>
    </row>
    <row r="31" spans="2:10" x14ac:dyDescent="0.25">
      <c r="B31" s="89"/>
      <c r="C31" s="17" t="s">
        <v>126</v>
      </c>
      <c r="D31" s="38">
        <v>20</v>
      </c>
      <c r="E31" s="122">
        <v>10945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10945</v>
      </c>
    </row>
    <row r="32" spans="2:10" x14ac:dyDescent="0.25">
      <c r="B32" s="89"/>
      <c r="C32" s="17" t="s">
        <v>127</v>
      </c>
      <c r="D32" s="38">
        <v>21</v>
      </c>
      <c r="E32" s="122">
        <v>92524</v>
      </c>
      <c r="F32" s="122">
        <v>86887</v>
      </c>
      <c r="G32" s="122">
        <v>0</v>
      </c>
      <c r="H32" s="122">
        <v>0</v>
      </c>
      <c r="I32" s="122">
        <v>0</v>
      </c>
      <c r="J32" s="93">
        <f t="shared" si="1"/>
        <v>5637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8886752</v>
      </c>
      <c r="F33" s="127">
        <f t="shared" si="2"/>
        <v>1699953</v>
      </c>
      <c r="G33" s="127">
        <f t="shared" si="2"/>
        <v>549614</v>
      </c>
      <c r="H33" s="127">
        <f t="shared" si="2"/>
        <v>317</v>
      </c>
      <c r="I33" s="127">
        <f t="shared" si="2"/>
        <v>15196</v>
      </c>
      <c r="J33" s="129">
        <f t="shared" si="2"/>
        <v>6621672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10007643</v>
      </c>
      <c r="F10" s="122">
        <v>9599390</v>
      </c>
      <c r="G10" s="122">
        <v>0</v>
      </c>
      <c r="H10" s="122">
        <v>0</v>
      </c>
      <c r="I10" s="122">
        <v>0</v>
      </c>
      <c r="J10" s="93">
        <f>E10-F10-G10-H10-I10</f>
        <v>408253</v>
      </c>
    </row>
    <row r="11" spans="2:10" x14ac:dyDescent="0.25">
      <c r="B11" s="265"/>
      <c r="C11" s="258" t="s">
        <v>106</v>
      </c>
      <c r="D11" s="274">
        <v>2</v>
      </c>
      <c r="E11" s="122">
        <v>12084118</v>
      </c>
      <c r="F11" s="122">
        <v>0</v>
      </c>
      <c r="G11" s="122">
        <v>0</v>
      </c>
      <c r="H11" s="122">
        <v>0</v>
      </c>
      <c r="I11" s="122">
        <v>35050</v>
      </c>
      <c r="J11" s="93">
        <f t="shared" ref="J11:J17" si="0">E11-F11-G11-H11-I11</f>
        <v>12049068</v>
      </c>
    </row>
    <row r="12" spans="2:10" x14ac:dyDescent="0.25">
      <c r="B12" s="265"/>
      <c r="C12" s="258" t="s">
        <v>107</v>
      </c>
      <c r="D12" s="274">
        <v>3</v>
      </c>
      <c r="E12" s="122">
        <v>2187412</v>
      </c>
      <c r="F12" s="122">
        <v>1403894</v>
      </c>
      <c r="G12" s="122">
        <v>0</v>
      </c>
      <c r="H12" s="122">
        <v>0</v>
      </c>
      <c r="I12" s="122">
        <v>0</v>
      </c>
      <c r="J12" s="93">
        <f t="shared" si="0"/>
        <v>783518</v>
      </c>
    </row>
    <row r="13" spans="2:10" x14ac:dyDescent="0.25">
      <c r="B13" s="265"/>
      <c r="C13" s="258" t="s">
        <v>108</v>
      </c>
      <c r="D13" s="274">
        <v>4</v>
      </c>
      <c r="E13" s="122">
        <v>25644010</v>
      </c>
      <c r="F13" s="122">
        <v>0</v>
      </c>
      <c r="G13" s="122">
        <v>0</v>
      </c>
      <c r="H13" s="122">
        <v>11509</v>
      </c>
      <c r="I13" s="122">
        <v>2533</v>
      </c>
      <c r="J13" s="93">
        <f t="shared" si="0"/>
        <v>25629968</v>
      </c>
    </row>
    <row r="14" spans="2:10" x14ac:dyDescent="0.25">
      <c r="B14" s="265"/>
      <c r="C14" s="258" t="s">
        <v>109</v>
      </c>
      <c r="D14" s="274">
        <v>5</v>
      </c>
      <c r="E14" s="122">
        <v>7367302</v>
      </c>
      <c r="F14" s="122">
        <v>47949</v>
      </c>
      <c r="G14" s="122">
        <v>0</v>
      </c>
      <c r="H14" s="122">
        <v>36</v>
      </c>
      <c r="I14" s="122">
        <v>2256</v>
      </c>
      <c r="J14" s="93">
        <f t="shared" si="0"/>
        <v>7317061</v>
      </c>
    </row>
    <row r="15" spans="2:10" x14ac:dyDescent="0.25">
      <c r="B15" s="265"/>
      <c r="C15" s="258" t="s">
        <v>110</v>
      </c>
      <c r="D15" s="274">
        <v>6</v>
      </c>
      <c r="E15" s="122">
        <v>737045</v>
      </c>
      <c r="F15" s="122">
        <v>720646</v>
      </c>
      <c r="G15" s="122">
        <v>0</v>
      </c>
      <c r="H15" s="122">
        <v>0</v>
      </c>
      <c r="I15" s="122">
        <v>0</v>
      </c>
      <c r="J15" s="93">
        <f t="shared" si="0"/>
        <v>16399</v>
      </c>
    </row>
    <row r="16" spans="2:10" x14ac:dyDescent="0.25">
      <c r="B16" s="265"/>
      <c r="C16" s="258" t="s">
        <v>111</v>
      </c>
      <c r="D16" s="274">
        <v>7</v>
      </c>
      <c r="E16" s="122">
        <v>965140</v>
      </c>
      <c r="F16" s="122">
        <v>406916</v>
      </c>
      <c r="G16" s="122">
        <v>0</v>
      </c>
      <c r="H16" s="122">
        <v>0</v>
      </c>
      <c r="I16" s="122">
        <v>0</v>
      </c>
      <c r="J16" s="93">
        <f t="shared" si="0"/>
        <v>558224</v>
      </c>
    </row>
    <row r="17" spans="2:10" x14ac:dyDescent="0.25">
      <c r="B17" s="271"/>
      <c r="C17" s="258" t="s">
        <v>112</v>
      </c>
      <c r="D17" s="274">
        <v>8</v>
      </c>
      <c r="E17" s="122">
        <v>717586</v>
      </c>
      <c r="F17" s="122">
        <v>432636</v>
      </c>
      <c r="G17" s="122">
        <v>0</v>
      </c>
      <c r="H17" s="122">
        <v>0</v>
      </c>
      <c r="I17" s="122">
        <v>0</v>
      </c>
      <c r="J17" s="93">
        <f t="shared" si="0"/>
        <v>284950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2848274</v>
      </c>
      <c r="F20" s="122">
        <v>1672460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1175814</v>
      </c>
    </row>
    <row r="21" spans="2:10" x14ac:dyDescent="0.25">
      <c r="B21" s="265"/>
      <c r="C21" s="258" t="s">
        <v>115</v>
      </c>
      <c r="D21" s="274">
        <v>10</v>
      </c>
      <c r="E21" s="122">
        <v>269158</v>
      </c>
      <c r="F21" s="122">
        <v>222909</v>
      </c>
      <c r="G21" s="122">
        <v>0</v>
      </c>
      <c r="H21" s="122">
        <v>0</v>
      </c>
      <c r="I21" s="122">
        <v>0</v>
      </c>
      <c r="J21" s="93">
        <f t="shared" si="1"/>
        <v>46249</v>
      </c>
    </row>
    <row r="22" spans="2:10" x14ac:dyDescent="0.25">
      <c r="B22" s="265"/>
      <c r="C22" s="258" t="s">
        <v>116</v>
      </c>
      <c r="D22" s="274">
        <v>11</v>
      </c>
      <c r="E22" s="122">
        <v>121090</v>
      </c>
      <c r="F22" s="122">
        <v>39807</v>
      </c>
      <c r="G22" s="122">
        <v>0</v>
      </c>
      <c r="H22" s="122">
        <v>0</v>
      </c>
      <c r="I22" s="122">
        <v>0</v>
      </c>
      <c r="J22" s="93">
        <f t="shared" si="1"/>
        <v>81283</v>
      </c>
    </row>
    <row r="23" spans="2:10" x14ac:dyDescent="0.25">
      <c r="B23" s="265"/>
      <c r="C23" s="258" t="s">
        <v>117</v>
      </c>
      <c r="D23" s="274">
        <v>12</v>
      </c>
      <c r="E23" s="122">
        <v>106398</v>
      </c>
      <c r="F23" s="122">
        <v>19084</v>
      </c>
      <c r="G23" s="122">
        <v>0</v>
      </c>
      <c r="H23" s="122">
        <v>0</v>
      </c>
      <c r="I23" s="122">
        <v>0</v>
      </c>
      <c r="J23" s="93">
        <f t="shared" si="1"/>
        <v>87314</v>
      </c>
    </row>
    <row r="24" spans="2:10" x14ac:dyDescent="0.25">
      <c r="B24" s="265"/>
      <c r="C24" s="258" t="s">
        <v>118</v>
      </c>
      <c r="D24" s="274">
        <v>13</v>
      </c>
      <c r="E24" s="122">
        <v>3099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3099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4229971</v>
      </c>
      <c r="F26" s="122">
        <v>0</v>
      </c>
      <c r="G26" s="122">
        <v>3818268</v>
      </c>
      <c r="H26" s="122">
        <v>0</v>
      </c>
      <c r="I26" s="122">
        <v>91603</v>
      </c>
      <c r="J26" s="93">
        <f t="shared" si="1"/>
        <v>320100</v>
      </c>
    </row>
    <row r="27" spans="2:10" x14ac:dyDescent="0.25">
      <c r="B27" s="265"/>
      <c r="C27" s="258" t="s">
        <v>121</v>
      </c>
      <c r="D27" s="274">
        <v>16</v>
      </c>
      <c r="E27" s="122">
        <v>14614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14614</v>
      </c>
    </row>
    <row r="28" spans="2:10" x14ac:dyDescent="0.25">
      <c r="B28" s="265"/>
      <c r="C28" s="258" t="s">
        <v>122</v>
      </c>
      <c r="D28" s="274">
        <v>17</v>
      </c>
      <c r="E28" s="122">
        <v>695633</v>
      </c>
      <c r="F28" s="122">
        <v>124</v>
      </c>
      <c r="G28" s="122">
        <v>184</v>
      </c>
      <c r="H28" s="122">
        <v>88</v>
      </c>
      <c r="I28" s="122">
        <v>0</v>
      </c>
      <c r="J28" s="93">
        <f t="shared" si="1"/>
        <v>695237</v>
      </c>
    </row>
    <row r="29" spans="2:10" x14ac:dyDescent="0.25">
      <c r="B29" s="265"/>
      <c r="C29" s="258" t="s">
        <v>124</v>
      </c>
      <c r="D29" s="274">
        <v>18</v>
      </c>
      <c r="E29" s="122">
        <v>1486445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1486445</v>
      </c>
    </row>
    <row r="30" spans="2:10" x14ac:dyDescent="0.25">
      <c r="B30" s="265"/>
      <c r="C30" s="258" t="s">
        <v>125</v>
      </c>
      <c r="D30" s="274">
        <v>19</v>
      </c>
      <c r="E30" s="122">
        <v>578672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578672</v>
      </c>
    </row>
    <row r="31" spans="2:10" x14ac:dyDescent="0.25">
      <c r="B31" s="265"/>
      <c r="C31" s="258" t="s">
        <v>126</v>
      </c>
      <c r="D31" s="274">
        <v>20</v>
      </c>
      <c r="E31" s="122">
        <v>102954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102954</v>
      </c>
    </row>
    <row r="32" spans="2:10" x14ac:dyDescent="0.25">
      <c r="B32" s="265"/>
      <c r="C32" s="258" t="s">
        <v>127</v>
      </c>
      <c r="D32" s="274">
        <v>21</v>
      </c>
      <c r="E32" s="122">
        <v>685063</v>
      </c>
      <c r="F32" s="122">
        <v>638468</v>
      </c>
      <c r="G32" s="122">
        <v>0</v>
      </c>
      <c r="H32" s="122">
        <v>0</v>
      </c>
      <c r="I32" s="122">
        <v>0</v>
      </c>
      <c r="J32" s="93">
        <f t="shared" si="1"/>
        <v>46595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70851627</v>
      </c>
      <c r="F33" s="127">
        <f t="shared" si="2"/>
        <v>15204283</v>
      </c>
      <c r="G33" s="127">
        <f t="shared" si="2"/>
        <v>3818452</v>
      </c>
      <c r="H33" s="127">
        <f t="shared" si="2"/>
        <v>11633</v>
      </c>
      <c r="I33" s="127">
        <f t="shared" si="2"/>
        <v>131442</v>
      </c>
      <c r="J33" s="129">
        <f t="shared" si="2"/>
        <v>51685817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156214</v>
      </c>
      <c r="G10" s="282">
        <v>0</v>
      </c>
      <c r="H10" s="282">
        <f>F10+G10</f>
        <v>156214</v>
      </c>
      <c r="I10" s="282">
        <v>162081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16709318</v>
      </c>
      <c r="G11" s="282">
        <v>1412797</v>
      </c>
      <c r="H11" s="282">
        <f t="shared" ref="H11:H26" si="0">F11+G11</f>
        <v>18122115</v>
      </c>
      <c r="I11" s="282">
        <v>18700078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16865532</v>
      </c>
      <c r="G12" s="282">
        <f>G10+G11</f>
        <v>1412797</v>
      </c>
      <c r="H12" s="282">
        <f>H10+H11</f>
        <v>18278329</v>
      </c>
      <c r="I12" s="282">
        <f>I10+I11</f>
        <v>18862159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316058</v>
      </c>
      <c r="G14" s="289">
        <v>3529</v>
      </c>
      <c r="H14" s="289">
        <f t="shared" si="0"/>
        <v>319587</v>
      </c>
      <c r="I14" s="282">
        <v>316102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2679881</v>
      </c>
      <c r="G15" s="289">
        <v>13963</v>
      </c>
      <c r="H15" s="289">
        <f t="shared" si="0"/>
        <v>2693844</v>
      </c>
      <c r="I15" s="282">
        <v>2742751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440202</v>
      </c>
      <c r="G16" s="289">
        <v>0</v>
      </c>
      <c r="H16" s="289">
        <f t="shared" si="0"/>
        <v>440202</v>
      </c>
      <c r="I16" s="282">
        <v>387921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5955170</v>
      </c>
      <c r="G17" s="289">
        <v>588722</v>
      </c>
      <c r="H17" s="289">
        <f t="shared" si="0"/>
        <v>6543892</v>
      </c>
      <c r="I17" s="282">
        <v>6917197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2099292</v>
      </c>
      <c r="G18" s="289">
        <v>2680</v>
      </c>
      <c r="H18" s="289">
        <f t="shared" si="0"/>
        <v>2101972</v>
      </c>
      <c r="I18" s="282">
        <v>2235056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473822</v>
      </c>
      <c r="G19" s="289">
        <v>0</v>
      </c>
      <c r="H19" s="289">
        <f t="shared" si="0"/>
        <v>473822</v>
      </c>
      <c r="I19" s="282">
        <v>445030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326098</v>
      </c>
      <c r="G20" s="289">
        <v>0</v>
      </c>
      <c r="H20" s="289">
        <f t="shared" si="0"/>
        <v>326098</v>
      </c>
      <c r="I20" s="282">
        <v>340316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935725</v>
      </c>
      <c r="G21" s="289">
        <v>0</v>
      </c>
      <c r="H21" s="289">
        <f t="shared" si="0"/>
        <v>935725</v>
      </c>
      <c r="I21" s="282">
        <v>909655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65960</v>
      </c>
      <c r="G22" s="289">
        <v>0</v>
      </c>
      <c r="H22" s="289">
        <f t="shared" si="0"/>
        <v>65960</v>
      </c>
      <c r="I22" s="282">
        <v>74704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756</v>
      </c>
      <c r="G23" s="289">
        <v>0</v>
      </c>
      <c r="H23" s="289">
        <f t="shared" si="0"/>
        <v>756</v>
      </c>
      <c r="I23" s="282">
        <v>719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12544</v>
      </c>
      <c r="G24" s="289">
        <v>0</v>
      </c>
      <c r="H24" s="289">
        <f t="shared" si="0"/>
        <v>12544</v>
      </c>
      <c r="I24" s="282">
        <v>12990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9395</v>
      </c>
      <c r="G25" s="289">
        <v>0</v>
      </c>
      <c r="H25" s="289">
        <f t="shared" si="0"/>
        <v>9395</v>
      </c>
      <c r="I25" s="282">
        <v>8010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1355</v>
      </c>
      <c r="G26" s="289">
        <v>0</v>
      </c>
      <c r="H26" s="289">
        <f t="shared" si="0"/>
        <v>1355</v>
      </c>
      <c r="I26" s="282">
        <v>1698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1209811</v>
      </c>
      <c r="G28" s="289">
        <v>244255</v>
      </c>
      <c r="H28" s="289">
        <f t="shared" si="1"/>
        <v>1454066</v>
      </c>
      <c r="I28" s="282">
        <v>1637055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1326</v>
      </c>
      <c r="G29" s="289">
        <v>0</v>
      </c>
      <c r="H29" s="289">
        <f t="shared" si="1"/>
        <v>1326</v>
      </c>
      <c r="I29" s="282">
        <v>1377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361050</v>
      </c>
      <c r="G30" s="289">
        <v>0</v>
      </c>
      <c r="H30" s="289">
        <f t="shared" si="1"/>
        <v>361050</v>
      </c>
      <c r="I30" s="282">
        <v>355926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183028</v>
      </c>
      <c r="G31" s="289">
        <v>0</v>
      </c>
      <c r="H31" s="289">
        <f t="shared" si="1"/>
        <v>183028</v>
      </c>
      <c r="I31" s="282">
        <v>233558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85338</v>
      </c>
      <c r="G32" s="289">
        <v>73240</v>
      </c>
      <c r="H32" s="289">
        <f t="shared" si="1"/>
        <v>158578</v>
      </c>
      <c r="I32" s="282">
        <v>167305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76065</v>
      </c>
      <c r="G33" s="289">
        <v>0</v>
      </c>
      <c r="H33" s="289">
        <f t="shared" si="1"/>
        <v>76065</v>
      </c>
      <c r="I33" s="282">
        <v>75467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314689</v>
      </c>
      <c r="G34" s="289">
        <v>0</v>
      </c>
      <c r="H34" s="289">
        <f t="shared" si="1"/>
        <v>314689</v>
      </c>
      <c r="I34" s="282">
        <v>292758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15547565</v>
      </c>
      <c r="G35" s="289">
        <f>SUM(G14:G34)</f>
        <v>926389</v>
      </c>
      <c r="H35" s="289">
        <f t="shared" si="1"/>
        <v>16473954</v>
      </c>
      <c r="I35" s="282">
        <f>SUM(I14:I34)</f>
        <v>17155595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32413097</v>
      </c>
      <c r="G36" s="291">
        <f>G12+G35</f>
        <v>2339186</v>
      </c>
      <c r="H36" s="291">
        <f>H12+H35</f>
        <v>34752283</v>
      </c>
      <c r="I36" s="292">
        <f>I12+I35</f>
        <v>36017754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September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&amp;R9.8.2022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15856.39</v>
      </c>
      <c r="E11" s="459">
        <v>11664.46</v>
      </c>
      <c r="F11" s="462">
        <f t="shared" si="0"/>
        <v>35.937625916673369</v>
      </c>
      <c r="G11" s="460">
        <v>121976.28</v>
      </c>
      <c r="H11" s="459">
        <v>101449.03</v>
      </c>
      <c r="I11" s="462">
        <f t="shared" si="1"/>
        <v>20.23405250892985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83900</v>
      </c>
      <c r="E12" s="459">
        <v>80477</v>
      </c>
      <c r="F12" s="462">
        <f t="shared" si="0"/>
        <v>4.2533891670912141</v>
      </c>
      <c r="G12" s="460">
        <v>709826</v>
      </c>
      <c r="H12" s="459">
        <v>733627</v>
      </c>
      <c r="I12" s="462">
        <f t="shared" si="1"/>
        <v>-3.2442917177257726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260780</v>
      </c>
      <c r="E14" s="459">
        <v>296286</v>
      </c>
      <c r="F14" s="462">
        <f t="shared" si="0"/>
        <v>-11.983691433277315</v>
      </c>
      <c r="G14" s="460">
        <v>1923600</v>
      </c>
      <c r="H14" s="459">
        <v>2315495</v>
      </c>
      <c r="I14" s="462">
        <f t="shared" si="1"/>
        <v>-16.924890790090245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47258</v>
      </c>
      <c r="F10" s="299"/>
      <c r="G10" s="299"/>
      <c r="H10" s="93">
        <v>18606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1193</v>
      </c>
      <c r="F11" s="91">
        <v>10601</v>
      </c>
      <c r="G11" s="91">
        <v>34831</v>
      </c>
      <c r="H11" s="93">
        <v>991</v>
      </c>
    </row>
    <row r="12" spans="2:8" x14ac:dyDescent="0.25">
      <c r="B12" s="32" t="s">
        <v>26</v>
      </c>
      <c r="C12" s="104" t="s">
        <v>228</v>
      </c>
      <c r="D12" s="294"/>
      <c r="E12" s="300">
        <v>1303</v>
      </c>
      <c r="F12" s="93"/>
      <c r="G12" s="93"/>
      <c r="H12" s="93">
        <v>543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17138</v>
      </c>
      <c r="F13" s="300">
        <v>4819</v>
      </c>
      <c r="G13" s="300">
        <v>8984</v>
      </c>
      <c r="H13" s="300">
        <v>9614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18575</v>
      </c>
      <c r="F14" s="300">
        <v>1885</v>
      </c>
      <c r="G14" s="300">
        <v>9878</v>
      </c>
      <c r="H14" s="300">
        <v>7269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2636</v>
      </c>
      <c r="F15" s="300">
        <v>15</v>
      </c>
      <c r="G15" s="300">
        <v>1035</v>
      </c>
      <c r="H15" s="300">
        <v>1090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3301</v>
      </c>
      <c r="F16" s="300">
        <v>3552</v>
      </c>
      <c r="G16" s="300">
        <v>3107</v>
      </c>
      <c r="H16" s="300">
        <v>2650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4199</v>
      </c>
      <c r="F17" s="301" t="s">
        <v>239</v>
      </c>
      <c r="G17" s="302"/>
      <c r="H17" s="300">
        <v>4479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45649</v>
      </c>
      <c r="F18" s="300">
        <v>3374</v>
      </c>
      <c r="G18" s="300">
        <v>43053</v>
      </c>
      <c r="H18" s="300">
        <v>10777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13262</v>
      </c>
      <c r="F19" s="300">
        <v>1840</v>
      </c>
      <c r="G19" s="300">
        <v>10539</v>
      </c>
      <c r="H19" s="300">
        <v>2628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4287</v>
      </c>
      <c r="F21" s="91">
        <v>1520</v>
      </c>
      <c r="G21" s="91">
        <v>3316</v>
      </c>
      <c r="H21" s="91">
        <v>2234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50170</v>
      </c>
      <c r="F23" s="299">
        <v>48104</v>
      </c>
      <c r="G23" s="299">
        <v>25140</v>
      </c>
      <c r="H23" s="299">
        <v>855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6037</v>
      </c>
      <c r="F24" s="301" t="s">
        <v>248</v>
      </c>
      <c r="G24" s="302"/>
      <c r="H24" s="299">
        <v>443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215008</v>
      </c>
      <c r="F25" s="75">
        <f>SUM(F10:F24)</f>
        <v>75710</v>
      </c>
      <c r="G25" s="75">
        <f>SUM(G10:G24)</f>
        <v>139883</v>
      </c>
      <c r="H25" s="75">
        <f>SUM(H10:H24)</f>
        <v>62179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125573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89435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18606</v>
      </c>
      <c r="F10" s="91">
        <v>23021</v>
      </c>
      <c r="G10" s="375">
        <f t="shared" ref="G10:G25" si="0">IF(AND(F10&gt; 0,E10&gt;0,E10&lt;=F10*6),E10/F10*100-100,"-")</f>
        <v>-19.178141696711705</v>
      </c>
      <c r="H10" s="91">
        <v>170159</v>
      </c>
      <c r="I10" s="283">
        <v>200144</v>
      </c>
      <c r="J10" s="375">
        <f>IF(AND(I10&gt; 0,H10&gt;0,H10&lt;=I10*6),H10/I10*100-100,"-")</f>
        <v>-14.981713166520109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991</v>
      </c>
      <c r="F11" s="285">
        <v>771</v>
      </c>
      <c r="G11" s="375">
        <f t="shared" si="0"/>
        <v>28.534370946822321</v>
      </c>
      <c r="H11" s="300">
        <v>10838</v>
      </c>
      <c r="I11" s="285">
        <v>7519</v>
      </c>
      <c r="J11" s="375">
        <f>IF(AND(I11&gt; 0,H11&gt;0,H11&lt;=I11*6),H11/I11*100-100,"-")</f>
        <v>44.141508179279157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543</v>
      </c>
      <c r="F12" s="282">
        <v>234</v>
      </c>
      <c r="G12" s="375">
        <f t="shared" si="0"/>
        <v>132.05128205128207</v>
      </c>
      <c r="H12" s="93">
        <v>3759</v>
      </c>
      <c r="I12" s="282">
        <v>1187</v>
      </c>
      <c r="J12" s="375">
        <f>IF(AND(I12&gt; 0,H12&gt;0,H12&lt;=I12*6),H12/I12*100-100,"-")</f>
        <v>216.68070766638584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3436</v>
      </c>
      <c r="F14" s="282">
        <v>3648</v>
      </c>
      <c r="G14" s="375">
        <f t="shared" si="0"/>
        <v>-5.8114035087719316</v>
      </c>
      <c r="H14" s="93">
        <v>32654</v>
      </c>
      <c r="I14" s="282">
        <v>32322</v>
      </c>
      <c r="J14" s="375">
        <f t="shared" ref="J14:J23" si="1">IF(AND(I14&gt; 0,H14&gt;0,H14&lt;=I14*6),H14/I14*100-100,"-")</f>
        <v>1.0271641606336175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3835</v>
      </c>
      <c r="F15" s="282">
        <v>4438</v>
      </c>
      <c r="G15" s="375">
        <f t="shared" si="0"/>
        <v>-13.587201442091029</v>
      </c>
      <c r="H15" s="93">
        <v>38936</v>
      </c>
      <c r="I15" s="282">
        <v>34922</v>
      </c>
      <c r="J15" s="375">
        <f t="shared" si="1"/>
        <v>11.494187045415487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2343</v>
      </c>
      <c r="F16" s="282">
        <v>2179</v>
      </c>
      <c r="G16" s="375">
        <f t="shared" si="0"/>
        <v>7.5263882514914968</v>
      </c>
      <c r="H16" s="93">
        <v>19890</v>
      </c>
      <c r="I16" s="282">
        <v>18253</v>
      </c>
      <c r="J16" s="375">
        <f t="shared" si="1"/>
        <v>8.9683887580123809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7269</v>
      </c>
      <c r="F17" s="282">
        <v>11967</v>
      </c>
      <c r="G17" s="375">
        <f t="shared" si="0"/>
        <v>-39.257959388317879</v>
      </c>
      <c r="H17" s="93">
        <v>65135</v>
      </c>
      <c r="I17" s="282">
        <v>44508</v>
      </c>
      <c r="J17" s="375">
        <f t="shared" si="1"/>
        <v>46.344477397321839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1090</v>
      </c>
      <c r="F18" s="282">
        <v>1264</v>
      </c>
      <c r="G18" s="375">
        <f t="shared" si="0"/>
        <v>-13.765822784810126</v>
      </c>
      <c r="H18" s="93">
        <v>7662</v>
      </c>
      <c r="I18" s="282">
        <v>9245</v>
      </c>
      <c r="J18" s="375">
        <f t="shared" si="1"/>
        <v>-17.122769064359105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2650</v>
      </c>
      <c r="F19" s="282">
        <v>2028</v>
      </c>
      <c r="G19" s="375">
        <f t="shared" si="0"/>
        <v>30.67061143984219</v>
      </c>
      <c r="H19" s="93">
        <v>24829</v>
      </c>
      <c r="I19" s="282">
        <v>19948</v>
      </c>
      <c r="J19" s="375">
        <f t="shared" si="1"/>
        <v>24.468618407860433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4479</v>
      </c>
      <c r="F20" s="282">
        <v>5232</v>
      </c>
      <c r="G20" s="375">
        <f t="shared" si="0"/>
        <v>-14.392201834862391</v>
      </c>
      <c r="H20" s="93">
        <v>44249</v>
      </c>
      <c r="I20" s="282">
        <v>43326</v>
      </c>
      <c r="J20" s="375">
        <f t="shared" si="1"/>
        <v>2.130360522549978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10777</v>
      </c>
      <c r="F21" s="283">
        <v>10246</v>
      </c>
      <c r="G21" s="375">
        <f t="shared" si="0"/>
        <v>5.1825102479016181</v>
      </c>
      <c r="H21" s="91">
        <v>103606</v>
      </c>
      <c r="I21" s="283">
        <v>83279</v>
      </c>
      <c r="J21" s="375">
        <f t="shared" si="1"/>
        <v>24.408314220872015</v>
      </c>
    </row>
    <row r="22" spans="2:10" s="9" customFormat="1" x14ac:dyDescent="0.25">
      <c r="B22" s="32"/>
      <c r="C22" s="89"/>
      <c r="D22" s="20" t="s">
        <v>264</v>
      </c>
      <c r="E22" s="300">
        <v>2729</v>
      </c>
      <c r="F22" s="285">
        <v>1720</v>
      </c>
      <c r="G22" s="375">
        <f t="shared" si="0"/>
        <v>58.66279069767441</v>
      </c>
      <c r="H22" s="300">
        <v>24448</v>
      </c>
      <c r="I22" s="285">
        <v>13670</v>
      </c>
      <c r="J22" s="375">
        <f t="shared" si="1"/>
        <v>78.844184345281633</v>
      </c>
    </row>
    <row r="23" spans="2:10" s="9" customFormat="1" x14ac:dyDescent="0.25">
      <c r="B23" s="32"/>
      <c r="C23" s="89"/>
      <c r="D23" s="20" t="s">
        <v>265</v>
      </c>
      <c r="E23" s="300">
        <v>3208</v>
      </c>
      <c r="F23" s="285">
        <v>3105</v>
      </c>
      <c r="G23" s="375">
        <f t="shared" si="0"/>
        <v>3.317230273752017</v>
      </c>
      <c r="H23" s="300">
        <v>30957</v>
      </c>
      <c r="I23" s="285">
        <v>31087</v>
      </c>
      <c r="J23" s="375">
        <f t="shared" si="1"/>
        <v>-0.4181812333129642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93</v>
      </c>
      <c r="F25" s="282">
        <v>155</v>
      </c>
      <c r="G25" s="375">
        <f t="shared" si="0"/>
        <v>-40</v>
      </c>
      <c r="H25" s="93">
        <v>2073</v>
      </c>
      <c r="I25" s="282">
        <v>1870</v>
      </c>
      <c r="J25" s="375">
        <f t="shared" ref="J25:J33" si="2">IF(AND(I25&gt; 0,H25&gt;0,H25&lt;=I25*6),H25/I25*100-100,"-")</f>
        <v>10.855614973262036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1095</v>
      </c>
      <c r="F26" s="282">
        <v>2543</v>
      </c>
      <c r="G26" s="375">
        <f t="shared" ref="G26:G33" si="3">IF(AND(F26&gt; 0,E26&gt;0,E26&lt;=F26*6),E26/F26*100-100,"-")</f>
        <v>-56.940621313409359</v>
      </c>
      <c r="H26" s="93">
        <v>22102</v>
      </c>
      <c r="I26" s="282">
        <v>20520</v>
      </c>
      <c r="J26" s="375">
        <f t="shared" si="2"/>
        <v>7.7095516569200839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1205</v>
      </c>
      <c r="F27" s="282">
        <v>3081</v>
      </c>
      <c r="G27" s="375">
        <f t="shared" si="3"/>
        <v>-60.889321648815319</v>
      </c>
      <c r="H27" s="93">
        <v>25586</v>
      </c>
      <c r="I27" s="282">
        <v>22646</v>
      </c>
      <c r="J27" s="375">
        <f t="shared" si="2"/>
        <v>12.982425152344774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235</v>
      </c>
      <c r="F28" s="282">
        <v>494</v>
      </c>
      <c r="G28" s="375">
        <f t="shared" si="3"/>
        <v>-52.429149797570851</v>
      </c>
      <c r="H28" s="93">
        <v>4500</v>
      </c>
      <c r="I28" s="282">
        <v>3828</v>
      </c>
      <c r="J28" s="375">
        <f t="shared" si="2"/>
        <v>17.554858934169289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2234</v>
      </c>
      <c r="F29" s="283">
        <v>2479</v>
      </c>
      <c r="G29" s="375">
        <f t="shared" si="3"/>
        <v>-9.8830173457039194</v>
      </c>
      <c r="H29" s="91">
        <v>21910</v>
      </c>
      <c r="I29" s="283">
        <v>22901</v>
      </c>
      <c r="J29" s="375">
        <f t="shared" si="2"/>
        <v>-4.3273219510064962</v>
      </c>
    </row>
    <row r="30" spans="2:10" s="9" customFormat="1" x14ac:dyDescent="0.25">
      <c r="B30" s="191"/>
      <c r="C30" s="89"/>
      <c r="D30" s="20" t="s">
        <v>272</v>
      </c>
      <c r="E30" s="300">
        <v>540</v>
      </c>
      <c r="F30" s="285">
        <v>547</v>
      </c>
      <c r="G30" s="375">
        <f t="shared" si="3"/>
        <v>-1.2797074954296193</v>
      </c>
      <c r="H30" s="300">
        <v>4967</v>
      </c>
      <c r="I30" s="285">
        <v>6034</v>
      </c>
      <c r="J30" s="375">
        <f t="shared" si="2"/>
        <v>-17.683128936029163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855</v>
      </c>
      <c r="F31" s="285">
        <v>3922</v>
      </c>
      <c r="G31" s="375">
        <f t="shared" si="3"/>
        <v>-78.199898011218764</v>
      </c>
      <c r="H31" s="300">
        <v>94594</v>
      </c>
      <c r="I31" s="285">
        <v>19379</v>
      </c>
      <c r="J31" s="375">
        <f t="shared" si="2"/>
        <v>388.12632230765257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443</v>
      </c>
      <c r="F32" s="283">
        <v>1</v>
      </c>
      <c r="G32" s="375" t="str">
        <f t="shared" si="3"/>
        <v>-</v>
      </c>
      <c r="H32" s="91">
        <v>3151</v>
      </c>
      <c r="I32" s="283">
        <v>4135</v>
      </c>
      <c r="J32" s="375">
        <f t="shared" si="2"/>
        <v>-23.796856106408697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62179</v>
      </c>
      <c r="F33" s="75">
        <f>F10+F11+F12+F14+F15+F16+F17+F18+F19+F20+F21+F25+F26+F27+F28+F29+F31+F32</f>
        <v>77703</v>
      </c>
      <c r="G33" s="374">
        <f t="shared" si="3"/>
        <v>-19.978636603477341</v>
      </c>
      <c r="H33" s="75">
        <f>H10+H11+H12+H14+H15+H16+H17+H18+H19+H20+H21+H25+H26+H27+H28+H29+H31+H32</f>
        <v>695633</v>
      </c>
      <c r="I33" s="75">
        <f>I10+I11+I12+I14+I15+I16+I17+I18+I19+I20+I21+I25+I26+I27+I28+I29+I31+I32</f>
        <v>589932</v>
      </c>
      <c r="J33" s="374">
        <f t="shared" si="2"/>
        <v>17.917488795318775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430100</v>
      </c>
      <c r="F10" s="336"/>
      <c r="G10" s="336"/>
      <c r="H10" s="337">
        <v>170159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17388</v>
      </c>
      <c r="F11" s="335">
        <v>88992</v>
      </c>
      <c r="G11" s="335">
        <v>303397</v>
      </c>
      <c r="H11" s="337">
        <v>10838</v>
      </c>
    </row>
    <row r="12" spans="2:8" x14ac:dyDescent="0.25">
      <c r="B12" s="328" t="s">
        <v>26</v>
      </c>
      <c r="C12" s="322" t="s">
        <v>228</v>
      </c>
      <c r="D12" s="339"/>
      <c r="E12" s="338">
        <v>14816</v>
      </c>
      <c r="F12" s="337"/>
      <c r="G12" s="337"/>
      <c r="H12" s="337">
        <v>3759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156072</v>
      </c>
      <c r="F13" s="338">
        <v>40917</v>
      </c>
      <c r="G13" s="338">
        <v>84172</v>
      </c>
      <c r="H13" s="338">
        <v>91480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168156</v>
      </c>
      <c r="F14" s="338">
        <v>19197</v>
      </c>
      <c r="G14" s="338">
        <v>97614</v>
      </c>
      <c r="H14" s="338">
        <v>65135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25559</v>
      </c>
      <c r="F15" s="338">
        <v>75</v>
      </c>
      <c r="G15" s="338">
        <v>10466</v>
      </c>
      <c r="H15" s="338">
        <v>7662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27309</v>
      </c>
      <c r="F16" s="338">
        <v>35374</v>
      </c>
      <c r="G16" s="338">
        <v>28578</v>
      </c>
      <c r="H16" s="338">
        <v>24829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34817</v>
      </c>
      <c r="F17" s="341" t="s">
        <v>239</v>
      </c>
      <c r="G17" s="342"/>
      <c r="H17" s="338">
        <v>44249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389764</v>
      </c>
      <c r="F18" s="338">
        <v>32753</v>
      </c>
      <c r="G18" s="338">
        <v>355413</v>
      </c>
      <c r="H18" s="338">
        <v>103606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128542</v>
      </c>
      <c r="F19" s="338">
        <v>39873</v>
      </c>
      <c r="G19" s="338">
        <v>100065</v>
      </c>
      <c r="H19" s="338">
        <v>54261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40936</v>
      </c>
      <c r="F21" s="335">
        <v>13171</v>
      </c>
      <c r="G21" s="335">
        <v>28813</v>
      </c>
      <c r="H21" s="335">
        <v>21910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542628</v>
      </c>
      <c r="F23" s="336">
        <v>502129</v>
      </c>
      <c r="G23" s="336">
        <v>259564</v>
      </c>
      <c r="H23" s="336">
        <v>94594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80762</v>
      </c>
      <c r="F24" s="341" t="s">
        <v>248</v>
      </c>
      <c r="G24" s="342"/>
      <c r="H24" s="336">
        <v>3151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2056849</v>
      </c>
      <c r="F25" s="349">
        <f>SUM(F10:F24)</f>
        <v>772481</v>
      </c>
      <c r="G25" s="349">
        <f>SUM(G10:G24)</f>
        <v>1268082</v>
      </c>
      <c r="H25" s="349">
        <f>SUM(H10:H24)</f>
        <v>695633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1089287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967562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September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&amp;R9.8.2022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777</v>
      </c>
      <c r="G11" s="44">
        <v>1054</v>
      </c>
      <c r="H11" s="355">
        <f>IF(AND(G11&gt; 0,F11&gt;0,F11&lt;=G11*6),F11/G11*100-100,"-")</f>
        <v>-26.280834914611006</v>
      </c>
      <c r="I11" s="360">
        <v>7020</v>
      </c>
      <c r="J11" s="44">
        <v>8292</v>
      </c>
      <c r="K11" s="355">
        <f t="shared" ref="K11:K23" si="0">IF(AND(J11&gt; 0,I11&gt;0,I11&lt;=J11*6),I11/J11*100-100,"-")</f>
        <v>-15.340086830680178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83131</v>
      </c>
      <c r="G12" s="44">
        <v>97135</v>
      </c>
      <c r="H12" s="355">
        <f>IF(AND(G12&gt; 0,F12&gt;0,F12&lt;=G12*6),F12/G12*100-100,"-")</f>
        <v>-14.417048437741286</v>
      </c>
      <c r="I12" s="360">
        <v>813551</v>
      </c>
      <c r="J12" s="44">
        <v>799826</v>
      </c>
      <c r="K12" s="355">
        <f t="shared" si="0"/>
        <v>1.7159982296149394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5644</v>
      </c>
      <c r="G13" s="44">
        <v>6701</v>
      </c>
      <c r="H13" s="355">
        <f t="shared" ref="H13:H23" si="1">IF(AND(G13&gt; 0,F13&gt;0,F13&lt;=G13*6),F13/G13*100-100,"-")</f>
        <v>-15.773765109685129</v>
      </c>
      <c r="I13" s="360">
        <v>53803</v>
      </c>
      <c r="J13" s="44">
        <v>62629</v>
      </c>
      <c r="K13" s="355">
        <f t="shared" si="0"/>
        <v>-14.092513053058482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10519</v>
      </c>
      <c r="G14" s="44">
        <v>10891</v>
      </c>
      <c r="H14" s="355">
        <f t="shared" si="1"/>
        <v>-3.4156643099807127</v>
      </c>
      <c r="I14" s="360">
        <v>93407</v>
      </c>
      <c r="J14" s="44">
        <v>97440</v>
      </c>
      <c r="K14" s="355">
        <f t="shared" si="0"/>
        <v>-4.1389573070607497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31001</v>
      </c>
      <c r="G15" s="44">
        <v>30788</v>
      </c>
      <c r="H15" s="355">
        <f t="shared" si="1"/>
        <v>0.69182798492919062</v>
      </c>
      <c r="I15" s="360">
        <v>280908</v>
      </c>
      <c r="J15" s="44">
        <v>294110</v>
      </c>
      <c r="K15" s="355">
        <f t="shared" si="0"/>
        <v>-4.4887967087144318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10238</v>
      </c>
      <c r="G17" s="44">
        <v>10408</v>
      </c>
      <c r="H17" s="355">
        <f t="shared" si="1"/>
        <v>-1.6333589546502623</v>
      </c>
      <c r="I17" s="360">
        <v>102369</v>
      </c>
      <c r="J17" s="44">
        <v>125230</v>
      </c>
      <c r="K17" s="355">
        <f t="shared" si="0"/>
        <v>-18.25521041284037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3071</v>
      </c>
      <c r="G18" s="44">
        <v>3145</v>
      </c>
      <c r="H18" s="355">
        <f t="shared" si="1"/>
        <v>-2.3529411764705941</v>
      </c>
      <c r="I18" s="360">
        <v>27730</v>
      </c>
      <c r="J18" s="44">
        <v>28926</v>
      </c>
      <c r="K18" s="355">
        <f t="shared" si="0"/>
        <v>-4.1346885155223703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144381</v>
      </c>
      <c r="G19" s="50">
        <f>SUM(G11:G18)</f>
        <v>160122</v>
      </c>
      <c r="H19" s="384">
        <f t="shared" si="1"/>
        <v>-9.8306291452767312</v>
      </c>
      <c r="I19" s="50">
        <f>SUM(I11:I18)</f>
        <v>1378788</v>
      </c>
      <c r="J19" s="50">
        <f>SUM(J11:J18)</f>
        <v>1416453</v>
      </c>
      <c r="K19" s="384">
        <f t="shared" si="0"/>
        <v>-2.6591069382464525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688</v>
      </c>
      <c r="G21" s="57">
        <v>678</v>
      </c>
      <c r="H21" s="355">
        <f t="shared" si="1"/>
        <v>1.4749262536873289</v>
      </c>
      <c r="I21" s="56">
        <v>6758</v>
      </c>
      <c r="J21" s="57">
        <v>7155</v>
      </c>
      <c r="K21" s="355">
        <f t="shared" si="0"/>
        <v>-5.5485674353598853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143503</v>
      </c>
      <c r="G23" s="45">
        <v>158186</v>
      </c>
      <c r="H23" s="355">
        <f t="shared" si="1"/>
        <v>-9.2821109326994815</v>
      </c>
      <c r="I23" s="44">
        <v>1374551</v>
      </c>
      <c r="J23" s="45">
        <v>1412725</v>
      </c>
      <c r="K23" s="355">
        <f t="shared" si="0"/>
        <v>-2.7021536392433063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1978778</v>
      </c>
      <c r="G11" s="45">
        <v>2151471</v>
      </c>
      <c r="H11" s="355">
        <f t="shared" ref="H11:H26" si="0">IF(AND(G11&gt; 0,F11&gt;0,F11&lt;=G11*6),F11/G11*100-100,"-")</f>
        <v>-8.0267407741029189</v>
      </c>
      <c r="I11" s="44">
        <v>19598836</v>
      </c>
      <c r="J11" s="45">
        <v>21432370</v>
      </c>
      <c r="K11" s="355">
        <f t="shared" ref="K11:K26" si="1">IF(AND(J11&gt; 0,I11&gt;0,I11&lt;=J11*6),I11/J11*100-100,"-")</f>
        <v>-8.5549754880118343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618252</v>
      </c>
      <c r="G12" s="45">
        <v>601996</v>
      </c>
      <c r="H12" s="355">
        <f t="shared" si="0"/>
        <v>2.7003501684396554</v>
      </c>
      <c r="I12" s="44">
        <v>5718658</v>
      </c>
      <c r="J12" s="45">
        <v>7582422</v>
      </c>
      <c r="K12" s="355">
        <f t="shared" si="1"/>
        <v>-24.580061621471344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744247</v>
      </c>
      <c r="G13" s="45">
        <v>888770</v>
      </c>
      <c r="H13" s="355">
        <f t="shared" si="0"/>
        <v>-16.26101241040989</v>
      </c>
      <c r="I13" s="44">
        <v>7487952</v>
      </c>
      <c r="J13" s="45">
        <v>6504276</v>
      </c>
      <c r="K13" s="355">
        <f t="shared" si="1"/>
        <v>15.123527968370354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788469</v>
      </c>
      <c r="G14" s="45">
        <v>540622</v>
      </c>
      <c r="H14" s="355">
        <f t="shared" si="0"/>
        <v>45.844786190721067</v>
      </c>
      <c r="I14" s="44">
        <v>5521754</v>
      </c>
      <c r="J14" s="45">
        <v>6083545</v>
      </c>
      <c r="K14" s="355">
        <f t="shared" si="1"/>
        <v>-9.2345992344923928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389700</v>
      </c>
      <c r="G15" s="45">
        <v>555249</v>
      </c>
      <c r="H15" s="355">
        <f t="shared" si="0"/>
        <v>-29.815272067126642</v>
      </c>
      <c r="I15" s="44">
        <v>6008032</v>
      </c>
      <c r="J15" s="45">
        <v>5511819</v>
      </c>
      <c r="K15" s="355">
        <f t="shared" si="1"/>
        <v>9.002708543223207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2015139</v>
      </c>
      <c r="G21" s="45">
        <v>1736930</v>
      </c>
      <c r="H21" s="355">
        <f t="shared" si="0"/>
        <v>16.017283367781076</v>
      </c>
      <c r="I21" s="44">
        <v>14149171</v>
      </c>
      <c r="J21" s="45">
        <v>15209705</v>
      </c>
      <c r="K21" s="355">
        <f t="shared" si="1"/>
        <v>-6.9727453622539031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6534585</v>
      </c>
      <c r="G30" s="75">
        <v>6475038</v>
      </c>
      <c r="H30" s="357">
        <f t="shared" si="2"/>
        <v>0.91963939053330535</v>
      </c>
      <c r="I30" s="75">
        <v>58484403</v>
      </c>
      <c r="J30" s="75">
        <v>62324137</v>
      </c>
      <c r="K30" s="357">
        <f t="shared" si="3"/>
        <v>-6.1609100178956311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143503</v>
      </c>
      <c r="G32" s="80">
        <v>158186</v>
      </c>
      <c r="H32" s="355">
        <f t="shared" si="2"/>
        <v>-9.2821109326994815</v>
      </c>
      <c r="I32" s="80">
        <v>1374551</v>
      </c>
      <c r="J32" s="80">
        <v>1412725</v>
      </c>
      <c r="K32" s="355">
        <f t="shared" si="3"/>
        <v>-2.7021536392433063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6678088</v>
      </c>
      <c r="G34" s="75">
        <f>G30+G31+G32-G33</f>
        <v>6633224</v>
      </c>
      <c r="H34" s="357">
        <f t="shared" si="2"/>
        <v>0.67635285646917964</v>
      </c>
      <c r="I34" s="75">
        <f>I30+I31+I32-I33</f>
        <v>59858954</v>
      </c>
      <c r="J34" s="75">
        <f>J30+J31+J32-J33</f>
        <v>63736862</v>
      </c>
      <c r="K34" s="357">
        <f t="shared" si="3"/>
        <v>-6.0842468209369969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20</v>
      </c>
      <c r="G35" s="80">
        <f>G36-G34</f>
        <v>-1060</v>
      </c>
      <c r="H35" s="382" t="s">
        <v>49</v>
      </c>
      <c r="I35" s="80">
        <f>I36-I34</f>
        <v>-350</v>
      </c>
      <c r="J35" s="80">
        <f>J36-J34</f>
        <v>30258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6678108</v>
      </c>
      <c r="G36" s="75">
        <v>6632164</v>
      </c>
      <c r="H36" s="357">
        <f t="shared" si="2"/>
        <v>0.69274523368238761</v>
      </c>
      <c r="I36" s="75">
        <v>59858604</v>
      </c>
      <c r="J36" s="75">
        <v>63767120</v>
      </c>
      <c r="K36" s="357">
        <f t="shared" si="3"/>
        <v>-6.1293594567231509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432.49</v>
      </c>
      <c r="G11" s="377">
        <v>241.5</v>
      </c>
      <c r="H11" s="355">
        <f>IF(AND(G11&lt;&gt;"-",F11&lt;&gt;"-"),IF((F11&lt;=G11*6),F11/G11*100-100,"-"),"-")</f>
        <v>79.084886128364388</v>
      </c>
      <c r="I11" s="377">
        <v>385.41</v>
      </c>
      <c r="J11" s="377">
        <v>256.48</v>
      </c>
      <c r="K11" s="355">
        <f>IF(AND(J11&lt;&gt;"-",I11&lt;&gt;"-"),IF((I11&lt;=J11*6),I11/J11*100-100,"-"),"-")</f>
        <v>50.269026824703701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467.43</v>
      </c>
      <c r="G12" s="377">
        <v>267.41000000000003</v>
      </c>
      <c r="H12" s="355">
        <f t="shared" ref="H12:H27" si="0">IF(AND(G12&lt;&gt;"-",F12&lt;&gt;"-"),IF((F12&lt;=G12*6),F12/G12*100-100,"-"),"-")</f>
        <v>74.798997793650187</v>
      </c>
      <c r="I12" s="377">
        <v>415.28</v>
      </c>
      <c r="J12" s="377">
        <v>292.11</v>
      </c>
      <c r="K12" s="355">
        <f t="shared" ref="K12:K27" si="1">IF(AND(J12&lt;&gt;"-",I12&lt;&gt;"-"),IF((I12&lt;=J12*6),I12/J12*100-100,"-"),"-")</f>
        <v>42.165622539454318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486.44</v>
      </c>
      <c r="G13" s="377">
        <v>274.77</v>
      </c>
      <c r="H13" s="355">
        <f t="shared" si="0"/>
        <v>77.035338646868297</v>
      </c>
      <c r="I13" s="377">
        <v>442.59</v>
      </c>
      <c r="J13" s="377">
        <v>292.25</v>
      </c>
      <c r="K13" s="355">
        <f t="shared" si="1"/>
        <v>51.442258340461933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473.46</v>
      </c>
      <c r="G14" s="377">
        <v>265.14</v>
      </c>
      <c r="H14" s="355">
        <f t="shared" si="0"/>
        <v>78.569812174700161</v>
      </c>
      <c r="I14" s="377">
        <v>426.8</v>
      </c>
      <c r="J14" s="377">
        <v>283.19</v>
      </c>
      <c r="K14" s="355">
        <f t="shared" si="1"/>
        <v>50.711536424308775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471.87</v>
      </c>
      <c r="G15" s="377">
        <v>277.25</v>
      </c>
      <c r="H15" s="355">
        <f t="shared" si="0"/>
        <v>70.19657348963031</v>
      </c>
      <c r="I15" s="377">
        <v>425.48</v>
      </c>
      <c r="J15" s="377">
        <v>303.91000000000003</v>
      </c>
      <c r="K15" s="355">
        <f t="shared" si="1"/>
        <v>40.00197426869795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451.75</v>
      </c>
      <c r="G21" s="377">
        <v>266.05</v>
      </c>
      <c r="H21" s="355">
        <f t="shared" si="0"/>
        <v>69.798909979327192</v>
      </c>
      <c r="I21" s="377">
        <v>412.21</v>
      </c>
      <c r="J21" s="377">
        <v>295.76</v>
      </c>
      <c r="K21" s="355">
        <f t="shared" si="1"/>
        <v>39.373140384095194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455.17</v>
      </c>
      <c r="G30" s="378">
        <v>260.10000000000002</v>
      </c>
      <c r="H30" s="385">
        <f>IF(AND(G30&lt;&gt;"-",F30&lt;&gt;"-"),IF((F30&lt;=G30*6),F30/G30*100-100,"-"),"-")</f>
        <v>74.99807766243751</v>
      </c>
      <c r="I30" s="378">
        <v>410.16</v>
      </c>
      <c r="J30" s="378">
        <v>280.94</v>
      </c>
      <c r="K30" s="385">
        <f>IF(AND(J30&lt;&gt;"-",I30&lt;&gt;"-"),IF((I30&lt;=J30*6),I30/J30*100-100,"-"),"-")</f>
        <v>45.995586246173559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455.17</v>
      </c>
      <c r="G32" s="378">
        <v>260.10000000000002</v>
      </c>
      <c r="H32" s="385">
        <f>IF(AND(G32&lt;&gt;"-",F32&lt;&gt;"-"),IF((F32&lt;=G32*6),F32/G32*100-100,"-"),"-")</f>
        <v>74.99807766243751</v>
      </c>
      <c r="I32" s="378">
        <v>410.16</v>
      </c>
      <c r="J32" s="378">
        <v>280.94</v>
      </c>
      <c r="K32" s="385">
        <f>IF(AND(J32&lt;&gt;"-",I32&lt;&gt;"-"),IF((I32&lt;=J32*6),I32/J32*100-100,"-"),"-")</f>
        <v>45.995586246173559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6678108</v>
      </c>
      <c r="G11" s="53">
        <v>6632164</v>
      </c>
      <c r="H11" s="94">
        <f>IF(AND(G11&gt; 0,F11&gt;0,F11&lt;=G11*6),F11/G11*100-100,"-")</f>
        <v>0.69274523368238761</v>
      </c>
      <c r="I11" s="361">
        <v>59858604</v>
      </c>
      <c r="J11" s="53">
        <v>63767120</v>
      </c>
      <c r="K11" s="94">
        <f>IF(AND(J11&gt; 0,I11&gt;0,I11&lt;=J11*6),I11/J11*100-100,"-")</f>
        <v>-6.1293594567231509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873286</v>
      </c>
      <c r="G14" s="53">
        <v>897731</v>
      </c>
      <c r="H14" s="94">
        <f>IF(AND(G14&gt; 0,F14&gt;0,F14&lt;=G14*6),F14/G14*100-100,"-")</f>
        <v>-2.7229760362513957</v>
      </c>
      <c r="I14" s="283">
        <v>7690757</v>
      </c>
      <c r="J14" s="53">
        <v>7389566</v>
      </c>
      <c r="K14" s="94">
        <f>IF(AND(J14&gt; 0,I14&gt;0,I14&lt;=J14*6),I14/J14*100-100,"-")</f>
        <v>4.075895661531419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465971</v>
      </c>
      <c r="G17" s="53">
        <v>492370</v>
      </c>
      <c r="H17" s="94">
        <f>IF(AND(G17&gt; 0,F17&gt;0,F17&lt;=G17*6),F17/G17*100-100,"-")</f>
        <v>-5.3616182951845133</v>
      </c>
      <c r="I17" s="361">
        <v>3755825</v>
      </c>
      <c r="J17" s="53">
        <v>4162411</v>
      </c>
      <c r="K17" s="94">
        <f>IF(AND(J17&gt; 0,I17&gt;0,I17&lt;=J17*6),I17/J17*100-100,"-")</f>
        <v>-9.7680406860350786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12244</v>
      </c>
      <c r="G20" s="53">
        <v>40683</v>
      </c>
      <c r="H20" s="94">
        <f>IF(AND(G20&gt; 0,F20&gt;0,F20&lt;=G20*6),F20/G20*100-100,"-")</f>
        <v>-69.90389106014797</v>
      </c>
      <c r="I20" s="361">
        <v>96899</v>
      </c>
      <c r="J20" s="53">
        <v>159097</v>
      </c>
      <c r="K20" s="94">
        <f>IF(AND(J20&gt; 0,I20&gt;0,I20&lt;=J20*6),I20/J20*100-100,"-")</f>
        <v>-39.094388957679904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-286915</v>
      </c>
      <c r="G23" s="53">
        <v>-79806</v>
      </c>
      <c r="H23" s="383" t="s">
        <v>49</v>
      </c>
      <c r="I23" s="361">
        <v>-922732</v>
      </c>
      <c r="J23" s="53">
        <v>113209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8292036</v>
      </c>
      <c r="G26" s="365">
        <f>G11+G14+G17-G20-G23</f>
        <v>8061388</v>
      </c>
      <c r="H26" s="366">
        <f>IF(AND(G26&gt; 0,F26&gt;0,F26&lt;=G26*6),F26/G26*100-100,"-")</f>
        <v>2.8611450038132489</v>
      </c>
      <c r="I26" s="365">
        <f>I11+I14+I17-I20-I23</f>
        <v>72131019</v>
      </c>
      <c r="J26" s="365">
        <f>J11+J14+J17-J20-J23</f>
        <v>75046791</v>
      </c>
      <c r="K26" s="366">
        <f>IF(AND(J26&gt; 0,I26&gt;0,I26&lt;=J26*6),I26/J26*100-100,"-")</f>
        <v>-3.8852720564694181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30760</v>
      </c>
      <c r="G29" s="361">
        <v>-1424</v>
      </c>
      <c r="H29" s="94" t="str">
        <f>IF(AND(G29&gt; 0,F29&gt;0,F29&lt;=G29*6),F29/G29*100-100,"-")</f>
        <v>-</v>
      </c>
      <c r="I29" s="53">
        <v>221736</v>
      </c>
      <c r="J29" s="361">
        <v>86972</v>
      </c>
      <c r="K29" s="94">
        <f>IF(AND(J29&gt; 0,I29&gt;0,I29&lt;=J29*6),I29/J29*100-100,"-")</f>
        <v>154.95101871866811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153852</v>
      </c>
      <c r="G32" s="361">
        <v>152900</v>
      </c>
      <c r="H32" s="94">
        <f>IF(AND(G32&gt; 0,F32&gt;0,F32&lt;=G32*6),F32/G32*100-100,"-")</f>
        <v>0.62262916939175739</v>
      </c>
      <c r="I32" s="53">
        <v>1394582</v>
      </c>
      <c r="J32" s="361">
        <v>1448766</v>
      </c>
      <c r="K32" s="94">
        <f>IF(AND(J32&gt; 0,I32&gt;0,I32&lt;=J32*6),I32/J32*100-100,"-")</f>
        <v>-3.7400104640776988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8107424</v>
      </c>
      <c r="G35" s="365">
        <f>G26-G29-G32</f>
        <v>7909912</v>
      </c>
      <c r="H35" s="366">
        <f>IF(AND(G35&gt; 0,F35&gt;0,F35&lt;=G35*6),F35/G35*100-100,"-")</f>
        <v>2.497018930172672</v>
      </c>
      <c r="I35" s="365">
        <f>I26-I29-I32</f>
        <v>70514701</v>
      </c>
      <c r="J35" s="365">
        <f>J26-J29-J32</f>
        <v>73511053</v>
      </c>
      <c r="K35" s="366">
        <f>IF(AND(J35&gt; 0,I35&gt;0,I35&lt;=J35*6),I35/J35*100-100,"-")</f>
        <v>-4.0760564265077193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651705</v>
      </c>
      <c r="F12" s="123"/>
      <c r="G12" s="93">
        <v>0</v>
      </c>
      <c r="H12" s="93">
        <v>228873</v>
      </c>
      <c r="I12" s="93">
        <v>23503</v>
      </c>
      <c r="J12" s="93">
        <v>0</v>
      </c>
      <c r="K12" s="93">
        <v>360054</v>
      </c>
      <c r="L12" s="93">
        <v>406659</v>
      </c>
      <c r="M12" s="93">
        <f>E12-G12-H12+I12+J12+K12+L12</f>
        <v>1213048</v>
      </c>
    </row>
    <row r="13" spans="2:13" x14ac:dyDescent="0.25">
      <c r="B13" s="89"/>
      <c r="C13" s="17" t="s">
        <v>106</v>
      </c>
      <c r="D13" s="38">
        <v>2</v>
      </c>
      <c r="E13" s="122">
        <v>1514246</v>
      </c>
      <c r="F13" s="123"/>
      <c r="G13" s="93">
        <v>0</v>
      </c>
      <c r="H13" s="93">
        <v>4546</v>
      </c>
      <c r="I13" s="93">
        <v>0</v>
      </c>
      <c r="J13" s="93">
        <v>0</v>
      </c>
      <c r="K13" s="93">
        <v>5778</v>
      </c>
      <c r="L13" s="93">
        <v>186763</v>
      </c>
      <c r="M13" s="93">
        <f t="shared" ref="M13:M19" si="0">E13-G13-H13+I13+J13+K13+L13</f>
        <v>1702241</v>
      </c>
    </row>
    <row r="14" spans="2:13" x14ac:dyDescent="0.25">
      <c r="B14" s="89"/>
      <c r="C14" s="17" t="s">
        <v>107</v>
      </c>
      <c r="D14" s="38">
        <v>3</v>
      </c>
      <c r="E14" s="122">
        <v>209599</v>
      </c>
      <c r="F14" s="123"/>
      <c r="G14" s="93">
        <v>0</v>
      </c>
      <c r="H14" s="93">
        <v>113144</v>
      </c>
      <c r="I14" s="93">
        <v>273418</v>
      </c>
      <c r="J14" s="93">
        <v>0</v>
      </c>
      <c r="K14" s="93">
        <v>86</v>
      </c>
      <c r="L14" s="93">
        <v>53792</v>
      </c>
      <c r="M14" s="93">
        <f t="shared" si="0"/>
        <v>423751</v>
      </c>
    </row>
    <row r="15" spans="2:13" x14ac:dyDescent="0.25">
      <c r="B15" s="89"/>
      <c r="C15" s="17" t="s">
        <v>108</v>
      </c>
      <c r="D15" s="38">
        <v>4</v>
      </c>
      <c r="E15" s="122">
        <v>2340040</v>
      </c>
      <c r="F15" s="123"/>
      <c r="G15" s="93">
        <v>95</v>
      </c>
      <c r="H15" s="93">
        <v>21744</v>
      </c>
      <c r="I15" s="93">
        <v>0</v>
      </c>
      <c r="J15" s="93">
        <v>0</v>
      </c>
      <c r="K15" s="93">
        <v>404668</v>
      </c>
      <c r="L15" s="93">
        <v>881464</v>
      </c>
      <c r="M15" s="93">
        <f t="shared" si="0"/>
        <v>3604333</v>
      </c>
    </row>
    <row r="16" spans="2:13" x14ac:dyDescent="0.25">
      <c r="B16" s="89"/>
      <c r="C16" s="17" t="s">
        <v>109</v>
      </c>
      <c r="D16" s="38">
        <v>5</v>
      </c>
      <c r="E16" s="122">
        <v>820682</v>
      </c>
      <c r="F16" s="123"/>
      <c r="G16" s="93">
        <v>1302</v>
      </c>
      <c r="H16" s="93">
        <v>25761</v>
      </c>
      <c r="I16" s="93">
        <v>0</v>
      </c>
      <c r="J16" s="93">
        <v>1873</v>
      </c>
      <c r="K16" s="93">
        <v>31997</v>
      </c>
      <c r="L16" s="93">
        <v>113338</v>
      </c>
      <c r="M16" s="93">
        <f t="shared" si="0"/>
        <v>940827</v>
      </c>
    </row>
    <row r="17" spans="2:13" x14ac:dyDescent="0.25">
      <c r="B17" s="89"/>
      <c r="C17" s="17" t="s">
        <v>110</v>
      </c>
      <c r="D17" s="38">
        <v>6</v>
      </c>
      <c r="E17" s="122">
        <v>149824</v>
      </c>
      <c r="F17" s="123"/>
      <c r="G17" s="93">
        <v>0</v>
      </c>
      <c r="H17" s="93">
        <v>51568</v>
      </c>
      <c r="I17" s="93">
        <v>451</v>
      </c>
      <c r="J17" s="93">
        <v>266</v>
      </c>
      <c r="K17" s="93">
        <v>0</v>
      </c>
      <c r="L17" s="93">
        <v>7324</v>
      </c>
      <c r="M17" s="93">
        <f t="shared" si="0"/>
        <v>106297</v>
      </c>
    </row>
    <row r="18" spans="2:13" x14ac:dyDescent="0.25">
      <c r="B18" s="89"/>
      <c r="C18" s="17" t="s">
        <v>111</v>
      </c>
      <c r="D18" s="38">
        <v>7</v>
      </c>
      <c r="E18" s="122">
        <v>423668</v>
      </c>
      <c r="F18" s="123"/>
      <c r="G18" s="93">
        <v>48488</v>
      </c>
      <c r="H18" s="93">
        <v>12788</v>
      </c>
      <c r="I18" s="93">
        <v>0</v>
      </c>
      <c r="J18" s="93">
        <v>11599</v>
      </c>
      <c r="K18" s="93">
        <v>0</v>
      </c>
      <c r="L18" s="93">
        <v>7743</v>
      </c>
      <c r="M18" s="93">
        <f t="shared" si="0"/>
        <v>381734</v>
      </c>
    </row>
    <row r="19" spans="2:13" x14ac:dyDescent="0.25">
      <c r="B19" s="105"/>
      <c r="C19" s="17" t="s">
        <v>112</v>
      </c>
      <c r="D19" s="38">
        <v>8</v>
      </c>
      <c r="E19" s="122">
        <v>142400</v>
      </c>
      <c r="F19" s="123"/>
      <c r="G19" s="93">
        <v>203</v>
      </c>
      <c r="H19" s="93">
        <v>125576</v>
      </c>
      <c r="I19" s="93">
        <v>4189</v>
      </c>
      <c r="J19" s="93">
        <v>2983</v>
      </c>
      <c r="K19" s="93">
        <v>91475</v>
      </c>
      <c r="L19" s="93">
        <v>9866</v>
      </c>
      <c r="M19" s="93">
        <f t="shared" si="0"/>
        <v>125134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247737</v>
      </c>
      <c r="F22" s="123"/>
      <c r="G22" s="93">
        <v>21660</v>
      </c>
      <c r="H22" s="93">
        <v>25828</v>
      </c>
      <c r="I22" s="93">
        <v>18034</v>
      </c>
      <c r="J22" s="93">
        <v>0</v>
      </c>
      <c r="K22" s="93">
        <v>18415</v>
      </c>
      <c r="L22" s="93">
        <v>68786</v>
      </c>
      <c r="M22" s="93">
        <f>E22-G22-H22+I22+J22+K22+L22</f>
        <v>305484</v>
      </c>
    </row>
    <row r="23" spans="2:13" x14ac:dyDescent="0.25">
      <c r="B23" s="89"/>
      <c r="C23" s="17" t="s">
        <v>115</v>
      </c>
      <c r="D23" s="38">
        <v>10</v>
      </c>
      <c r="E23" s="122">
        <v>282169</v>
      </c>
      <c r="F23" s="123"/>
      <c r="G23" s="93">
        <v>263942</v>
      </c>
      <c r="H23" s="93">
        <v>9798</v>
      </c>
      <c r="I23" s="93">
        <v>26322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34751</v>
      </c>
    </row>
    <row r="24" spans="2:13" x14ac:dyDescent="0.25">
      <c r="B24" s="89"/>
      <c r="C24" s="17" t="s">
        <v>116</v>
      </c>
      <c r="D24" s="38">
        <v>11</v>
      </c>
      <c r="E24" s="122">
        <v>51343</v>
      </c>
      <c r="F24" s="123"/>
      <c r="G24" s="93">
        <v>0</v>
      </c>
      <c r="H24" s="93">
        <v>32218</v>
      </c>
      <c r="I24" s="93">
        <v>22437</v>
      </c>
      <c r="J24" s="93">
        <v>954</v>
      </c>
      <c r="K24" s="93">
        <v>0</v>
      </c>
      <c r="L24" s="93">
        <v>7935</v>
      </c>
      <c r="M24" s="93">
        <f t="shared" si="1"/>
        <v>50451</v>
      </c>
    </row>
    <row r="25" spans="2:13" x14ac:dyDescent="0.25">
      <c r="B25" s="89"/>
      <c r="C25" s="17" t="s">
        <v>117</v>
      </c>
      <c r="D25" s="38">
        <v>12</v>
      </c>
      <c r="E25" s="122">
        <v>4943</v>
      </c>
      <c r="F25" s="123"/>
      <c r="G25" s="93">
        <v>0</v>
      </c>
      <c r="H25" s="93">
        <v>295</v>
      </c>
      <c r="I25" s="93">
        <v>2815</v>
      </c>
      <c r="J25" s="93">
        <v>0</v>
      </c>
      <c r="K25" s="93">
        <v>196</v>
      </c>
      <c r="L25" s="93">
        <v>8425</v>
      </c>
      <c r="M25" s="93">
        <f t="shared" si="1"/>
        <v>16084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551</v>
      </c>
      <c r="M26" s="93">
        <f t="shared" si="1"/>
        <v>551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317236</v>
      </c>
      <c r="F28" s="123"/>
      <c r="G28" s="93">
        <v>0</v>
      </c>
      <c r="H28" s="93">
        <v>3905</v>
      </c>
      <c r="I28" s="93">
        <v>0</v>
      </c>
      <c r="J28" s="93">
        <v>0</v>
      </c>
      <c r="K28" s="93">
        <v>0</v>
      </c>
      <c r="L28" s="93">
        <v>360832</v>
      </c>
      <c r="M28" s="93">
        <f t="shared" si="1"/>
        <v>674163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207</v>
      </c>
      <c r="I29" s="93">
        <v>0</v>
      </c>
      <c r="J29" s="93">
        <v>0</v>
      </c>
      <c r="K29" s="93">
        <v>0</v>
      </c>
      <c r="L29" s="93">
        <v>1831</v>
      </c>
      <c r="M29" s="93">
        <f t="shared" si="1"/>
        <v>1624</v>
      </c>
    </row>
    <row r="30" spans="2:13" x14ac:dyDescent="0.25">
      <c r="B30" s="89"/>
      <c r="C30" s="17" t="s">
        <v>284</v>
      </c>
      <c r="D30" s="38">
        <v>17</v>
      </c>
      <c r="E30" s="122">
        <v>215008</v>
      </c>
      <c r="F30" s="126"/>
      <c r="G30" s="93">
        <v>0</v>
      </c>
      <c r="H30" s="93">
        <v>125573</v>
      </c>
      <c r="I30" s="93">
        <v>0</v>
      </c>
      <c r="J30" s="93">
        <v>24648</v>
      </c>
      <c r="K30" s="93">
        <v>3108</v>
      </c>
      <c r="L30" s="93">
        <v>74076</v>
      </c>
      <c r="M30" s="93">
        <f t="shared" si="1"/>
        <v>191267</v>
      </c>
    </row>
    <row r="31" spans="2:13" x14ac:dyDescent="0.25">
      <c r="B31" s="89"/>
      <c r="C31" s="17" t="s">
        <v>124</v>
      </c>
      <c r="D31" s="38">
        <v>18</v>
      </c>
      <c r="E31" s="122">
        <v>419805</v>
      </c>
      <c r="F31" s="123"/>
      <c r="G31" s="93">
        <v>0</v>
      </c>
      <c r="H31" s="93">
        <v>23951</v>
      </c>
      <c r="I31" s="93">
        <v>0</v>
      </c>
      <c r="J31" s="93">
        <v>0</v>
      </c>
      <c r="K31" s="93">
        <v>179</v>
      </c>
      <c r="L31" s="93">
        <v>7667</v>
      </c>
      <c r="M31" s="93">
        <f t="shared" si="1"/>
        <v>403700</v>
      </c>
    </row>
    <row r="32" spans="2:13" x14ac:dyDescent="0.25">
      <c r="B32" s="89"/>
      <c r="C32" s="17" t="s">
        <v>125</v>
      </c>
      <c r="D32" s="38">
        <v>19</v>
      </c>
      <c r="E32" s="122">
        <v>156742</v>
      </c>
      <c r="F32" s="123"/>
      <c r="G32" s="93">
        <v>52660</v>
      </c>
      <c r="H32" s="93">
        <v>0</v>
      </c>
      <c r="I32" s="93">
        <v>0</v>
      </c>
      <c r="J32" s="93">
        <v>0</v>
      </c>
      <c r="K32" s="93">
        <v>34508</v>
      </c>
      <c r="L32" s="93">
        <v>806</v>
      </c>
      <c r="M32" s="93">
        <f t="shared" si="1"/>
        <v>139396</v>
      </c>
    </row>
    <row r="33" spans="2:13" x14ac:dyDescent="0.25">
      <c r="B33" s="89"/>
      <c r="C33" s="17" t="s">
        <v>126</v>
      </c>
      <c r="D33" s="38">
        <v>20</v>
      </c>
      <c r="E33" s="122">
        <v>24545</v>
      </c>
      <c r="F33" s="123"/>
      <c r="G33" s="93">
        <v>0</v>
      </c>
      <c r="H33" s="93">
        <v>18875</v>
      </c>
      <c r="I33" s="93">
        <v>0</v>
      </c>
      <c r="J33" s="93">
        <v>0</v>
      </c>
      <c r="K33" s="93">
        <v>14725</v>
      </c>
      <c r="L33" s="93">
        <v>7718</v>
      </c>
      <c r="M33" s="93">
        <f t="shared" si="1"/>
        <v>28113</v>
      </c>
    </row>
    <row r="34" spans="2:13" x14ac:dyDescent="0.25">
      <c r="B34" s="89"/>
      <c r="C34" s="17" t="s">
        <v>127</v>
      </c>
      <c r="D34" s="38">
        <v>21</v>
      </c>
      <c r="E34" s="122">
        <v>135732</v>
      </c>
      <c r="F34" s="123"/>
      <c r="G34" s="93">
        <v>39246</v>
      </c>
      <c r="H34" s="93">
        <v>48636</v>
      </c>
      <c r="I34" s="93">
        <v>71813</v>
      </c>
      <c r="J34" s="93">
        <v>0</v>
      </c>
      <c r="K34" s="93">
        <v>0</v>
      </c>
      <c r="L34" s="93">
        <v>8664</v>
      </c>
      <c r="M34" s="93">
        <f t="shared" si="1"/>
        <v>128327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8107424</v>
      </c>
      <c r="F35" s="128"/>
      <c r="G35" s="127">
        <f>SUM(G12:G34)</f>
        <v>427596</v>
      </c>
      <c r="H35" s="127">
        <f t="shared" ref="H35:M35" si="2">SUM(H12:H34)</f>
        <v>873286</v>
      </c>
      <c r="I35" s="127">
        <f t="shared" si="2"/>
        <v>442982</v>
      </c>
      <c r="J35" s="127">
        <f t="shared" si="2"/>
        <v>42323</v>
      </c>
      <c r="K35" s="127">
        <f t="shared" si="2"/>
        <v>965189</v>
      </c>
      <c r="L35" s="127">
        <f t="shared" si="2"/>
        <v>2214240</v>
      </c>
      <c r="M35" s="129">
        <f t="shared" si="2"/>
        <v>10471276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21565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3083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Daten&amp;R9.8.2022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651705</v>
      </c>
      <c r="F11" s="93">
        <v>543213</v>
      </c>
      <c r="G11" s="355">
        <f t="shared" ref="G11:G18" si="0">IF(AND(F11&gt; 0,E11&gt;0,E11&lt;=F11*6),E11/F11*100-100,"-")</f>
        <v>19.972276068503518</v>
      </c>
      <c r="H11" s="93">
        <v>5310276</v>
      </c>
      <c r="I11" s="93">
        <v>5057510</v>
      </c>
      <c r="J11" s="355">
        <f t="shared" ref="J11:J18" si="1">IF(AND(I11&gt; 0,H11&gt;0,H11&lt;=I11*6),H11/I11*100-100,"-")</f>
        <v>4.9978349029463232</v>
      </c>
    </row>
    <row r="12" spans="2:14" x14ac:dyDescent="0.25">
      <c r="B12" s="89"/>
      <c r="C12" s="17" t="s">
        <v>106</v>
      </c>
      <c r="D12" s="38">
        <v>2</v>
      </c>
      <c r="E12" s="93">
        <v>1514246</v>
      </c>
      <c r="F12" s="93">
        <v>1549243</v>
      </c>
      <c r="G12" s="355">
        <f t="shared" si="0"/>
        <v>-2.2589742216037223</v>
      </c>
      <c r="H12" s="93">
        <v>12687632</v>
      </c>
      <c r="I12" s="93">
        <v>13631434</v>
      </c>
      <c r="J12" s="355">
        <f t="shared" si="1"/>
        <v>-6.9237176367504674</v>
      </c>
    </row>
    <row r="13" spans="2:14" x14ac:dyDescent="0.25">
      <c r="B13" s="89"/>
      <c r="C13" s="17" t="s">
        <v>107</v>
      </c>
      <c r="D13" s="38">
        <v>3</v>
      </c>
      <c r="E13" s="93">
        <v>209599</v>
      </c>
      <c r="F13" s="93">
        <v>170486</v>
      </c>
      <c r="G13" s="355">
        <f t="shared" si="0"/>
        <v>22.942059758572555</v>
      </c>
      <c r="H13" s="93">
        <v>2125779</v>
      </c>
      <c r="I13" s="93">
        <v>1743805</v>
      </c>
      <c r="J13" s="355">
        <f t="shared" si="1"/>
        <v>21.904628097751754</v>
      </c>
    </row>
    <row r="14" spans="2:14" x14ac:dyDescent="0.25">
      <c r="B14" s="89"/>
      <c r="C14" s="17" t="s">
        <v>108</v>
      </c>
      <c r="D14" s="38">
        <v>4</v>
      </c>
      <c r="E14" s="93">
        <v>2340040</v>
      </c>
      <c r="F14" s="93">
        <v>2698215</v>
      </c>
      <c r="G14" s="355">
        <f t="shared" si="0"/>
        <v>-13.274516671206698</v>
      </c>
      <c r="H14" s="93">
        <v>21431030</v>
      </c>
      <c r="I14" s="93">
        <v>23251172</v>
      </c>
      <c r="J14" s="355">
        <f t="shared" si="1"/>
        <v>-7.8281731346703651</v>
      </c>
    </row>
    <row r="15" spans="2:14" x14ac:dyDescent="0.25">
      <c r="B15" s="89"/>
      <c r="C15" s="17" t="s">
        <v>109</v>
      </c>
      <c r="D15" s="38">
        <v>5</v>
      </c>
      <c r="E15" s="93">
        <v>820682</v>
      </c>
      <c r="F15" s="93">
        <v>756902</v>
      </c>
      <c r="G15" s="355">
        <f t="shared" si="0"/>
        <v>8.4264541512639681</v>
      </c>
      <c r="H15" s="93">
        <v>7211565</v>
      </c>
      <c r="I15" s="93">
        <v>9364872</v>
      </c>
      <c r="J15" s="355">
        <f t="shared" si="1"/>
        <v>-22.993448282048064</v>
      </c>
    </row>
    <row r="16" spans="2:14" x14ac:dyDescent="0.25">
      <c r="B16" s="89"/>
      <c r="C16" s="17" t="s">
        <v>110</v>
      </c>
      <c r="D16" s="38">
        <v>6</v>
      </c>
      <c r="E16" s="93">
        <v>149824</v>
      </c>
      <c r="F16" s="93">
        <v>104215</v>
      </c>
      <c r="G16" s="355">
        <f t="shared" si="0"/>
        <v>43.764333349325909</v>
      </c>
      <c r="H16" s="93">
        <v>1572559</v>
      </c>
      <c r="I16" s="93">
        <v>1487171</v>
      </c>
      <c r="J16" s="355">
        <f t="shared" si="1"/>
        <v>5.7416396634953202</v>
      </c>
    </row>
    <row r="17" spans="2:10" x14ac:dyDescent="0.25">
      <c r="B17" s="89"/>
      <c r="C17" s="17" t="s">
        <v>111</v>
      </c>
      <c r="D17" s="38">
        <v>7</v>
      </c>
      <c r="E17" s="93">
        <v>423668</v>
      </c>
      <c r="F17" s="93">
        <v>299154</v>
      </c>
      <c r="G17" s="355">
        <f t="shared" si="0"/>
        <v>41.622040821784083</v>
      </c>
      <c r="H17" s="93">
        <v>3619761</v>
      </c>
      <c r="I17" s="93">
        <v>2933372</v>
      </c>
      <c r="J17" s="355">
        <f t="shared" si="1"/>
        <v>23.399316554463596</v>
      </c>
    </row>
    <row r="18" spans="2:10" x14ac:dyDescent="0.25">
      <c r="B18" s="105"/>
      <c r="C18" s="17" t="s">
        <v>112</v>
      </c>
      <c r="D18" s="38">
        <v>8</v>
      </c>
      <c r="E18" s="93">
        <v>142400</v>
      </c>
      <c r="F18" s="93">
        <v>146111</v>
      </c>
      <c r="G18" s="355">
        <f t="shared" si="0"/>
        <v>-2.5398498401899872</v>
      </c>
      <c r="H18" s="93">
        <v>1723832</v>
      </c>
      <c r="I18" s="93">
        <v>1638503</v>
      </c>
      <c r="J18" s="355">
        <f t="shared" si="1"/>
        <v>5.2077414566833227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247737</v>
      </c>
      <c r="F21" s="93">
        <v>256984</v>
      </c>
      <c r="G21" s="355">
        <f t="shared" ref="G21:G34" si="2">IF(AND(F21&gt; 0,E21&gt;0,E21&lt;=F21*6),E21/F21*100-100,"-")</f>
        <v>-3.598278492046191</v>
      </c>
      <c r="H21" s="93">
        <v>2387099</v>
      </c>
      <c r="I21" s="93">
        <v>2271021</v>
      </c>
      <c r="J21" s="355">
        <f t="shared" ref="J21:J34" si="3">IF(AND(I21&gt; 0,H21&gt;0,H21&lt;=I21*6),H21/I21*100-100,"-")</f>
        <v>5.1112693365671191</v>
      </c>
    </row>
    <row r="22" spans="2:10" x14ac:dyDescent="0.25">
      <c r="B22" s="89"/>
      <c r="C22" s="17" t="s">
        <v>115</v>
      </c>
      <c r="D22" s="38">
        <v>10</v>
      </c>
      <c r="E22" s="93">
        <v>282169</v>
      </c>
      <c r="F22" s="93">
        <v>268632</v>
      </c>
      <c r="G22" s="355">
        <f t="shared" si="2"/>
        <v>5.0392358319187593</v>
      </c>
      <c r="H22" s="93">
        <v>2507432</v>
      </c>
      <c r="I22" s="93">
        <v>2706926</v>
      </c>
      <c r="J22" s="355">
        <f t="shared" si="3"/>
        <v>-7.3697618627180788</v>
      </c>
    </row>
    <row r="23" spans="2:10" x14ac:dyDescent="0.25">
      <c r="B23" s="89"/>
      <c r="C23" s="17" t="s">
        <v>116</v>
      </c>
      <c r="D23" s="38">
        <v>11</v>
      </c>
      <c r="E23" s="93">
        <v>51343</v>
      </c>
      <c r="F23" s="93">
        <v>39438</v>
      </c>
      <c r="G23" s="355">
        <f t="shared" si="2"/>
        <v>30.18662203965718</v>
      </c>
      <c r="H23" s="93">
        <v>450718</v>
      </c>
      <c r="I23" s="93">
        <v>324502</v>
      </c>
      <c r="J23" s="355">
        <f t="shared" si="3"/>
        <v>38.895291862607934</v>
      </c>
    </row>
    <row r="24" spans="2:10" x14ac:dyDescent="0.25">
      <c r="B24" s="89"/>
      <c r="C24" s="17" t="s">
        <v>117</v>
      </c>
      <c r="D24" s="38">
        <v>12</v>
      </c>
      <c r="E24" s="93">
        <v>4943</v>
      </c>
      <c r="F24" s="93">
        <v>5208</v>
      </c>
      <c r="G24" s="355">
        <f t="shared" si="2"/>
        <v>-5.0883256528417888</v>
      </c>
      <c r="H24" s="93">
        <v>37905</v>
      </c>
      <c r="I24" s="93">
        <v>45513</v>
      </c>
      <c r="J24" s="355">
        <f t="shared" si="3"/>
        <v>-16.716103091424429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317236</v>
      </c>
      <c r="F27" s="93">
        <v>149019</v>
      </c>
      <c r="G27" s="355">
        <f t="shared" si="2"/>
        <v>112.88292096980922</v>
      </c>
      <c r="H27" s="93">
        <v>1920085</v>
      </c>
      <c r="I27" s="93">
        <v>2030786</v>
      </c>
      <c r="J27" s="355">
        <f t="shared" si="3"/>
        <v>-5.4511405928542018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215008</v>
      </c>
      <c r="F29" s="93">
        <v>232945</v>
      </c>
      <c r="G29" s="355">
        <f t="shared" si="2"/>
        <v>-7.7001008821824968</v>
      </c>
      <c r="H29" s="93">
        <v>2056849</v>
      </c>
      <c r="I29" s="93">
        <v>1758755</v>
      </c>
      <c r="J29" s="355">
        <f t="shared" si="3"/>
        <v>16.949148687565923</v>
      </c>
    </row>
    <row r="30" spans="2:10" x14ac:dyDescent="0.25">
      <c r="B30" s="89"/>
      <c r="C30" s="17" t="s">
        <v>124</v>
      </c>
      <c r="D30" s="38">
        <v>18</v>
      </c>
      <c r="E30" s="93">
        <v>419805</v>
      </c>
      <c r="F30" s="93">
        <v>427873</v>
      </c>
      <c r="G30" s="355">
        <f t="shared" si="2"/>
        <v>-1.8856062429739637</v>
      </c>
      <c r="H30" s="93">
        <v>3057194</v>
      </c>
      <c r="I30" s="93">
        <v>2789073</v>
      </c>
      <c r="J30" s="355">
        <f t="shared" si="3"/>
        <v>9.6132657696661283</v>
      </c>
    </row>
    <row r="31" spans="2:10" x14ac:dyDescent="0.25">
      <c r="B31" s="89"/>
      <c r="C31" s="17" t="s">
        <v>125</v>
      </c>
      <c r="D31" s="38">
        <v>19</v>
      </c>
      <c r="E31" s="93">
        <v>156742</v>
      </c>
      <c r="F31" s="93">
        <v>110952</v>
      </c>
      <c r="G31" s="355">
        <f t="shared" si="2"/>
        <v>41.270098781455033</v>
      </c>
      <c r="H31" s="93">
        <v>1237667</v>
      </c>
      <c r="I31" s="93">
        <v>1282582</v>
      </c>
      <c r="J31" s="355">
        <f t="shared" si="3"/>
        <v>-3.5019203450539607</v>
      </c>
    </row>
    <row r="32" spans="2:10" x14ac:dyDescent="0.25">
      <c r="B32" s="89"/>
      <c r="C32" s="17" t="s">
        <v>126</v>
      </c>
      <c r="D32" s="38">
        <v>20</v>
      </c>
      <c r="E32" s="93">
        <v>24545</v>
      </c>
      <c r="F32" s="93">
        <v>24938</v>
      </c>
      <c r="G32" s="355">
        <f t="shared" si="2"/>
        <v>-1.575908252466121</v>
      </c>
      <c r="H32" s="93">
        <v>237024</v>
      </c>
      <c r="I32" s="93">
        <v>221548</v>
      </c>
      <c r="J32" s="355">
        <f t="shared" si="3"/>
        <v>6.9853936844385771</v>
      </c>
    </row>
    <row r="33" spans="2:10" x14ac:dyDescent="0.25">
      <c r="B33" s="105"/>
      <c r="C33" s="17" t="s">
        <v>127</v>
      </c>
      <c r="D33" s="38">
        <v>21</v>
      </c>
      <c r="E33" s="93">
        <v>135732</v>
      </c>
      <c r="F33" s="93">
        <v>126384</v>
      </c>
      <c r="G33" s="355">
        <f t="shared" si="2"/>
        <v>7.3965058868211315</v>
      </c>
      <c r="H33" s="93">
        <v>940281</v>
      </c>
      <c r="I33" s="93">
        <v>972504</v>
      </c>
      <c r="J33" s="355">
        <f t="shared" si="3"/>
        <v>-3.3134053947335929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8107424</v>
      </c>
      <c r="F34" s="129">
        <f>SUM(F11:F33)</f>
        <v>7909912</v>
      </c>
      <c r="G34" s="357">
        <f t="shared" si="2"/>
        <v>2.497018930172672</v>
      </c>
      <c r="H34" s="75">
        <f>SUM(H11:H33)</f>
        <v>70514701</v>
      </c>
      <c r="I34" s="75">
        <f>SUM(I11:I33)</f>
        <v>73511053</v>
      </c>
      <c r="J34" s="357">
        <f t="shared" si="3"/>
        <v>-4.0760564265077193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766713</v>
      </c>
      <c r="F11" s="358">
        <v>463219</v>
      </c>
      <c r="G11" s="355">
        <f t="shared" ref="G11:G18" si="0">IF(AND(F11&gt; 0,E11&gt;0,E11&lt;=F11*6),E11/F11*100-100,"-")</f>
        <v>65.518469665536173</v>
      </c>
      <c r="H11" s="359">
        <v>6761451</v>
      </c>
      <c r="I11" s="359">
        <v>5121791</v>
      </c>
      <c r="J11" s="355">
        <f t="shared" ref="J11:J18" si="1">IF(AND(I11&gt; 0,H11&gt;0,H11&lt;=I11*6),H11/I11*100-100,"-")</f>
        <v>32.0134109337925</v>
      </c>
    </row>
    <row r="12" spans="2:14" x14ac:dyDescent="0.25">
      <c r="B12" s="89"/>
      <c r="C12" s="17" t="s">
        <v>106</v>
      </c>
      <c r="D12" s="38">
        <v>2</v>
      </c>
      <c r="E12" s="358">
        <v>192541</v>
      </c>
      <c r="F12" s="358">
        <v>156078</v>
      </c>
      <c r="G12" s="355">
        <f t="shared" si="0"/>
        <v>23.362036930252827</v>
      </c>
      <c r="H12" s="359">
        <v>1354455</v>
      </c>
      <c r="I12" s="359">
        <v>1059251</v>
      </c>
      <c r="J12" s="355">
        <f t="shared" si="1"/>
        <v>27.86912639213935</v>
      </c>
    </row>
    <row r="13" spans="2:14" x14ac:dyDescent="0.25">
      <c r="B13" s="89"/>
      <c r="C13" s="17" t="s">
        <v>107</v>
      </c>
      <c r="D13" s="38">
        <v>3</v>
      </c>
      <c r="E13" s="358">
        <v>53878</v>
      </c>
      <c r="F13" s="358">
        <v>37123</v>
      </c>
      <c r="G13" s="355">
        <f t="shared" si="0"/>
        <v>45.133744578832534</v>
      </c>
      <c r="H13" s="359">
        <v>453390</v>
      </c>
      <c r="I13" s="359">
        <v>426857</v>
      </c>
      <c r="J13" s="355">
        <f t="shared" si="1"/>
        <v>6.2158990013048765</v>
      </c>
    </row>
    <row r="14" spans="2:14" x14ac:dyDescent="0.25">
      <c r="B14" s="89"/>
      <c r="C14" s="17" t="s">
        <v>108</v>
      </c>
      <c r="D14" s="38">
        <v>4</v>
      </c>
      <c r="E14" s="358">
        <v>1286132</v>
      </c>
      <c r="F14" s="358">
        <v>785457</v>
      </c>
      <c r="G14" s="355">
        <f t="shared" si="0"/>
        <v>63.743145710077073</v>
      </c>
      <c r="H14" s="359">
        <v>10594911</v>
      </c>
      <c r="I14" s="359">
        <v>10461412</v>
      </c>
      <c r="J14" s="355">
        <f t="shared" si="1"/>
        <v>1.2761088082564811</v>
      </c>
    </row>
    <row r="15" spans="2:14" x14ac:dyDescent="0.25">
      <c r="B15" s="89"/>
      <c r="C15" s="17" t="s">
        <v>109</v>
      </c>
      <c r="D15" s="38">
        <v>5</v>
      </c>
      <c r="E15" s="358">
        <v>145335</v>
      </c>
      <c r="F15" s="358">
        <v>102295</v>
      </c>
      <c r="G15" s="355">
        <f t="shared" si="0"/>
        <v>42.074392687814651</v>
      </c>
      <c r="H15" s="359">
        <v>1096603</v>
      </c>
      <c r="I15" s="359">
        <v>2340288</v>
      </c>
      <c r="J15" s="355">
        <f t="shared" si="1"/>
        <v>-53.142391021959689</v>
      </c>
    </row>
    <row r="16" spans="2:14" x14ac:dyDescent="0.25">
      <c r="B16" s="89"/>
      <c r="C16" s="17" t="s">
        <v>110</v>
      </c>
      <c r="D16" s="38">
        <v>6</v>
      </c>
      <c r="E16" s="358">
        <v>7324</v>
      </c>
      <c r="F16" s="358">
        <v>29076</v>
      </c>
      <c r="G16" s="355">
        <f t="shared" si="0"/>
        <v>-74.810840555784836</v>
      </c>
      <c r="H16" s="359">
        <v>123828</v>
      </c>
      <c r="I16" s="359">
        <v>393141</v>
      </c>
      <c r="J16" s="355">
        <f t="shared" si="1"/>
        <v>-68.502903538425144</v>
      </c>
    </row>
    <row r="17" spans="2:10" x14ac:dyDescent="0.25">
      <c r="B17" s="89"/>
      <c r="C17" s="17" t="s">
        <v>111</v>
      </c>
      <c r="D17" s="38">
        <v>7</v>
      </c>
      <c r="E17" s="358">
        <v>7743</v>
      </c>
      <c r="F17" s="358">
        <v>8569</v>
      </c>
      <c r="G17" s="355">
        <f t="shared" si="0"/>
        <v>-9.6393978293849898</v>
      </c>
      <c r="H17" s="359">
        <v>21192</v>
      </c>
      <c r="I17" s="359">
        <v>35588</v>
      </c>
      <c r="J17" s="355">
        <f t="shared" si="1"/>
        <v>-40.451837698100476</v>
      </c>
    </row>
    <row r="18" spans="2:10" x14ac:dyDescent="0.25">
      <c r="B18" s="105"/>
      <c r="C18" s="17" t="s">
        <v>112</v>
      </c>
      <c r="D18" s="38">
        <v>8</v>
      </c>
      <c r="E18" s="358">
        <v>101341</v>
      </c>
      <c r="F18" s="358">
        <v>89491</v>
      </c>
      <c r="G18" s="355">
        <f t="shared" si="0"/>
        <v>13.24155501670559</v>
      </c>
      <c r="H18" s="359">
        <v>944664</v>
      </c>
      <c r="I18" s="359">
        <v>1078100</v>
      </c>
      <c r="J18" s="355">
        <f t="shared" si="1"/>
        <v>-12.376959465726742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87201</v>
      </c>
      <c r="F21" s="93">
        <v>98111</v>
      </c>
      <c r="G21" s="355">
        <f t="shared" ref="G21:G34" si="2">IF(AND(F21&gt; 0,E21&gt;0,E21&lt;=F21*6),E21/F21*100-100,"-")</f>
        <v>-11.120057893610308</v>
      </c>
      <c r="H21" s="93">
        <v>1054791</v>
      </c>
      <c r="I21" s="93">
        <v>952731</v>
      </c>
      <c r="J21" s="355">
        <f t="shared" ref="J21:J34" si="3">IF(AND(I21&gt; 0,H21&gt;0,H21&lt;=I21*6),H21/I21*100-100,"-")</f>
        <v>10.712362671100223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7935</v>
      </c>
      <c r="F23" s="93">
        <v>9381</v>
      </c>
      <c r="G23" s="355">
        <f t="shared" si="2"/>
        <v>-15.41413495362967</v>
      </c>
      <c r="H23" s="93">
        <v>85246</v>
      </c>
      <c r="I23" s="93">
        <v>78767</v>
      </c>
      <c r="J23" s="355">
        <f t="shared" si="3"/>
        <v>8.2255259182144869</v>
      </c>
    </row>
    <row r="24" spans="2:10" x14ac:dyDescent="0.25">
      <c r="B24" s="89"/>
      <c r="C24" s="17" t="s">
        <v>117</v>
      </c>
      <c r="D24" s="38">
        <v>12</v>
      </c>
      <c r="E24" s="93">
        <v>8621</v>
      </c>
      <c r="F24" s="93">
        <v>6191</v>
      </c>
      <c r="G24" s="355">
        <f t="shared" si="2"/>
        <v>39.250524955580687</v>
      </c>
      <c r="H24" s="93">
        <v>74600</v>
      </c>
      <c r="I24" s="93">
        <v>66023</v>
      </c>
      <c r="J24" s="355">
        <f t="shared" si="3"/>
        <v>12.990927404086449</v>
      </c>
    </row>
    <row r="25" spans="2:10" x14ac:dyDescent="0.25">
      <c r="B25" s="89"/>
      <c r="C25" s="17" t="s">
        <v>118</v>
      </c>
      <c r="D25" s="38">
        <v>13</v>
      </c>
      <c r="E25" s="93">
        <v>551</v>
      </c>
      <c r="F25" s="93">
        <v>666</v>
      </c>
      <c r="G25" s="355">
        <f t="shared" si="2"/>
        <v>-17.267267267267272</v>
      </c>
      <c r="H25" s="93">
        <v>4855</v>
      </c>
      <c r="I25" s="93">
        <v>5125</v>
      </c>
      <c r="J25" s="355">
        <f t="shared" si="3"/>
        <v>-5.2682926829268411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360832</v>
      </c>
      <c r="F27" s="93">
        <v>217344</v>
      </c>
      <c r="G27" s="355">
        <f t="shared" si="2"/>
        <v>66.0188457008245</v>
      </c>
      <c r="H27" s="93">
        <v>2799347</v>
      </c>
      <c r="I27" s="93">
        <v>2387683</v>
      </c>
      <c r="J27" s="355">
        <f t="shared" si="3"/>
        <v>17.2411496836054</v>
      </c>
    </row>
    <row r="28" spans="2:10" x14ac:dyDescent="0.25">
      <c r="B28" s="89"/>
      <c r="C28" s="17" t="s">
        <v>121</v>
      </c>
      <c r="D28" s="38">
        <v>16</v>
      </c>
      <c r="E28" s="93">
        <v>1831</v>
      </c>
      <c r="F28" s="93">
        <v>1691</v>
      </c>
      <c r="G28" s="355">
        <f t="shared" si="2"/>
        <v>8.2791247782377297</v>
      </c>
      <c r="H28" s="93">
        <v>16537</v>
      </c>
      <c r="I28" s="93">
        <v>13696</v>
      </c>
      <c r="J28" s="355">
        <f t="shared" si="3"/>
        <v>20.743282710280369</v>
      </c>
    </row>
    <row r="29" spans="2:10" x14ac:dyDescent="0.25">
      <c r="B29" s="89"/>
      <c r="C29" s="17" t="s">
        <v>122</v>
      </c>
      <c r="D29" s="38">
        <v>17</v>
      </c>
      <c r="E29" s="93">
        <v>77184</v>
      </c>
      <c r="F29" s="93">
        <v>80230</v>
      </c>
      <c r="G29" s="355">
        <f t="shared" si="2"/>
        <v>-3.7965848186463802</v>
      </c>
      <c r="H29" s="93">
        <v>797524</v>
      </c>
      <c r="I29" s="93">
        <v>621075</v>
      </c>
      <c r="J29" s="355">
        <f t="shared" si="3"/>
        <v>28.410256410256409</v>
      </c>
    </row>
    <row r="30" spans="2:10" x14ac:dyDescent="0.25">
      <c r="B30" s="89"/>
      <c r="C30" s="17" t="s">
        <v>124</v>
      </c>
      <c r="D30" s="38">
        <v>18</v>
      </c>
      <c r="E30" s="93">
        <v>7846</v>
      </c>
      <c r="F30" s="93">
        <v>7994</v>
      </c>
      <c r="G30" s="355">
        <f t="shared" si="2"/>
        <v>-1.8513885414060525</v>
      </c>
      <c r="H30" s="93">
        <v>54391</v>
      </c>
      <c r="I30" s="93">
        <v>77662</v>
      </c>
      <c r="J30" s="355">
        <f t="shared" si="3"/>
        <v>-29.964461383945817</v>
      </c>
    </row>
    <row r="31" spans="2:10" x14ac:dyDescent="0.25">
      <c r="B31" s="89"/>
      <c r="C31" s="17" t="s">
        <v>125</v>
      </c>
      <c r="D31" s="38">
        <v>19</v>
      </c>
      <c r="E31" s="93">
        <v>35314</v>
      </c>
      <c r="F31" s="93">
        <v>43800</v>
      </c>
      <c r="G31" s="355">
        <f t="shared" si="2"/>
        <v>-19.374429223744301</v>
      </c>
      <c r="H31" s="93">
        <v>354521</v>
      </c>
      <c r="I31" s="93">
        <v>450003</v>
      </c>
      <c r="J31" s="355">
        <f t="shared" si="3"/>
        <v>-21.218080768350433</v>
      </c>
    </row>
    <row r="32" spans="2:10" x14ac:dyDescent="0.25">
      <c r="B32" s="89"/>
      <c r="C32" s="17" t="s">
        <v>126</v>
      </c>
      <c r="D32" s="38">
        <v>20</v>
      </c>
      <c r="E32" s="93">
        <v>22443</v>
      </c>
      <c r="F32" s="93">
        <v>16216</v>
      </c>
      <c r="G32" s="355">
        <f t="shared" si="2"/>
        <v>38.400345337937836</v>
      </c>
      <c r="H32" s="93">
        <v>202746</v>
      </c>
      <c r="I32" s="93">
        <v>209402</v>
      </c>
      <c r="J32" s="355">
        <f t="shared" si="3"/>
        <v>-3.1785751807528015</v>
      </c>
    </row>
    <row r="33" spans="2:10" x14ac:dyDescent="0.25">
      <c r="B33" s="89"/>
      <c r="C33" s="17" t="s">
        <v>127</v>
      </c>
      <c r="D33" s="38">
        <v>21</v>
      </c>
      <c r="E33" s="93">
        <v>8664</v>
      </c>
      <c r="F33" s="93">
        <v>1214</v>
      </c>
      <c r="G33" s="355" t="str">
        <f t="shared" si="2"/>
        <v>-</v>
      </c>
      <c r="H33" s="93">
        <v>130241</v>
      </c>
      <c r="I33" s="93">
        <v>76635</v>
      </c>
      <c r="J33" s="355">
        <f t="shared" si="3"/>
        <v>69.949761858158809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3179429</v>
      </c>
      <c r="F34" s="129">
        <f>SUM(F11:F33)</f>
        <v>2154146</v>
      </c>
      <c r="G34" s="357">
        <f t="shared" si="2"/>
        <v>47.595798984841309</v>
      </c>
      <c r="H34" s="75">
        <f>SUM(H11:H33)</f>
        <v>26925293</v>
      </c>
      <c r="I34" s="75">
        <f>SUM(I11:I33)</f>
        <v>25855230</v>
      </c>
      <c r="J34" s="357">
        <f t="shared" si="3"/>
        <v>4.1386713635887133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2022-08-30T08:31:27Z</cp:lastPrinted>
  <dcterms:created xsi:type="dcterms:W3CDTF">2005-04-19T07:17:31Z</dcterms:created>
  <dcterms:modified xsi:type="dcterms:W3CDTF">2022-08-30T08:31:36Z</dcterms:modified>
</cp:coreProperties>
</file>