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J34" i="13" s="1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4" i="13" s="1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G33" i="21"/>
  <c r="I36" i="18"/>
  <c r="H35" i="18"/>
  <c r="G36" i="18"/>
  <c r="H12" i="18"/>
  <c r="F36" i="18"/>
  <c r="H36" i="18"/>
  <c r="J33" i="17"/>
  <c r="J33" i="16"/>
  <c r="L35" i="15"/>
  <c r="L35" i="11"/>
  <c r="L36" i="14"/>
  <c r="H34" i="14"/>
  <c r="J34" i="12"/>
  <c r="G34" i="12"/>
  <c r="M35" i="10"/>
  <c r="M35" i="6"/>
  <c r="G34" i="9"/>
  <c r="J34" i="8"/>
  <c r="G34" i="8"/>
  <c r="K35" i="5"/>
  <c r="H35" i="5"/>
  <c r="H34" i="3"/>
  <c r="K34" i="3"/>
  <c r="K19" i="2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<sst xmlns="http://schemas.openxmlformats.org/spreadsheetml/2006/main" count="1472" uniqueCount="374">
  <si>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</si>
  <si>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</si>
  <si>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</si>
  <si>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</si>
  <si>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</si>
  <si>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</si>
  <si>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</si>
  <si>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</si>
  <si>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</si>
  <si>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</si>
  <si>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</si>
  <si>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</si>
  <si>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</si>
  <si>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</si>
  <si>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</si>
  <si>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</si>
  <si>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</si>
  <si>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</si>
  <si>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</si>
  <si>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</si>
  <si>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</si>
  <si>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</si>
  <si>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</si>
  <si>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</si>
  <si>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</si>
  <si>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</si>
  <si>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</si>
  <si>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</si>
  <si>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</si>
  <si>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</si>
  <si>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</si>
  <si>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</si>
  <si>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</si>
  <si>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</si>
  <si>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</si>
  <si>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</si>
  <si>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</si>
  <si>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</si>
  <si>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</si>
  <si>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</si>
  <si>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</si>
  <si>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</si>
  <si>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</si>
  <si>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</si>
  <si>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</si>
  <si>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</si>
  <si>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</si>
  <si>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</si>
  <si>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</si>
  <si>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</si>
  <si>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</si>
  <si>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</si>
  <si>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</si>
  <si>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</si>
  <si>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</si>
  <si>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</si>
  <si>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</si>
  <si>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</si>
  <si>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</si>
  <si>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</si>
  <si>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</si>
  <si>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</si>
  <si>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</si>
  <si>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</si>
  <si>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</si>
  <si>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</si>
  <si>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</si>
  <si>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</si>
  <si>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</si>
  <si>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</si>
  <si>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</si>
  <si>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</si>
  <si>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</si>
  <si>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</si>
  <si>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</si>
  <si>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</si>
  <si>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</si>
  <si>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</si>
  <si>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</si>
  <si>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</si>
  <si>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</si>
  <si>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</si>
  <si>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</si>
  <si>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</si>
  <si>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</si>
  <si>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</si>
  <si>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</si>
  <si>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</si>
  <si>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</si>
  <si>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</si>
  <si>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</si>
  <si>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</si>
  <si>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</si>
  <si>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</si>
  <si>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</si>
  <si>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</si>
  <si>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</si>
  <si>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</si>
  <si>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</si>
  <si>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</si>
  <si>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</si>
  <si>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</si>
  <si>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</si>
  <si>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</si>
  <si>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</si>
  <si>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</si>
  <si>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</si>
  <si>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</si>
  <si>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</si>
  <si>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</si>
  <si>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</si>
  <si>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</si>
  <si>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</si>
  <si>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</si>
  <si>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</si>
  <si>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</si>
  <si>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</si>
  <si>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</si>
  <si>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</si>
  <si>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</si>
  <si>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</si>
  <si>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</si>
  <si>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</si>
  <si>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</si>
  <si>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</si>
  <si>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</si>
  <si>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</si>
  <si>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</si>
  <si>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</si>
  <si>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</si>
  <si>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</si>
  <si>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</si>
  <si>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</si>
  <si>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</si>
  <si>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</si>
  <si>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</si>
  <si>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</si>
  <si>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</si>
  <si>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</si>
  <si>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</si>
  <si>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</si>
  <si>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</si>
  <si>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</si>
  <si>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</si>
  <si>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</si>
  <si>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</si>
  <si>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</si>
  <si>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</si>
  <si>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</si>
  <si>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</si>
  <si>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</si>
  <si>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</si>
  <si>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</si>
  <si>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</si>
  <si>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</si>
  <si>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</si>
  <si>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</si>
  <si>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</si>
  <si>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</si>
  <si>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</si>
  <si>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</si>
  <si>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</si>
  <si>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</si>
  <si>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</si>
  <si>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</si>
  <si>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</si>
  <si>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</si>
  <si>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</si>
  <si>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</si>
  <si>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</si>
  <si>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</si>
  <si>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</si>
  <si>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</si>
  <si>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</si>
  <si>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</si>
  <si>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</si>
  <si>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</si>
  <si>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</si>
  <si>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</si>
  <si>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</si>
  <si>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</si>
  <si>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</si>
  <si>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</si>
  <si>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</si>
  <si>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</si>
  <si>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</si>
  <si>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</si>
  <si>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</si>
  <si>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</si>
  <si>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</si>
  <si>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</si>
  <si>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</si>
  <si>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</si>
  <si>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</si>
  <si>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</si>
  <si>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</si>
  <si>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</si>
  <si>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</si>
  <si>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</si>
  <si>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</si>
  <si>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</si>
  <si>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</si>
  <si>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</si>
  <si>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</si>
  <si>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</si>
  <si>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</si>
  <si>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</si>
  <si>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</si>
  <si>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</si>
  <si>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</si>
  <si>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</si>
  <si>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</si>
  <si>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</si>
  <si>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</si>
  <si>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</si>
  <si>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</si>
  <si>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</si>
  <si>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</si>
  <si>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</si>
  <si>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</si>
  <si>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</si>
  <si>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</si>
  <si>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</si>
  <si>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</si>
  <si>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</si>
  <si>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</si>
  <si>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</si>
  <si>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</si>
  <si>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</si>
  <si>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</si>
  <si>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</si>
  <si>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</si>
  <si>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</si>
  <si>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</si>
  <si>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</si>
  <si>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</si>
  <si>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</si>
  <si>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</si>
  <si>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</si>
  <si>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</si>
  <si>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</si>
  <si>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</si>
  <si>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</si>
  <si>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</si>
  <si>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</si>
  <si>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</si>
  <si>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</si>
  <si>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</si>
  <si>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</si>
  <si>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</si>
  <si>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</si>
  <si>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</si>
  <si>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</si>
  <si>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</si>
  <si>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</si>
  <si>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</si>
  <si>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</si>
  <si>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</si>
  <si>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</si>
  <si>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</si>
  <si>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</si>
  <si>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</si>
  <si>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</si>
  <si>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</si>
  <si>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</si>
  <si>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</si>
  <si>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</si>
  <si>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</si>
  <si>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</si>
  <si>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</si>
  <si>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</si>
  <si>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</si>
  <si>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</si>
  <si>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</si>
  <si>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</si>
  <si>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</si>
  <si>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</si>
  <si>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</si>
  <si>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</si>
  <si>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</si>
  <si>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</si>
  <si>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</si>
  <si>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</si>
  <si>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</si>
  <si>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</si>
  <si>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</si>
  <si>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</si>
  <si>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</si>
  <si>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</si>
  <si>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</si>
  <si>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</si>
  <si>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</si>
  <si>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</si>
  <si>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</si>
  <si>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</si>
  <si>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</si>
  <si>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</si>
  <si>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</si>
  <si>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</si>
  <si>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</si>
  <si>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</si>
  <si>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</si>
  <si>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</si>
  <si>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</si>
  <si>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</si>
  <si>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</si>
  <si>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</si>
  <si>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</si>
  <si>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</si>
  <si>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</si>
  <si>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</si>
  <si>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</si>
  <si>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</si>
  <si>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</si>
  <si>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</si>
  <si>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</si>
  <si>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</si>
  <si>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</si>
  <si>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</si>
  <si>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</si>
  <si>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</si>
  <si>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</si>
  <si>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</si>
  <si>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</si>
  <si>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</si>
  <si>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</si>
  <si>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</si>
  <si>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</si>
  <si>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</si>
  <si>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</si>
  <si>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</si>
  <si>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</si>
  <si>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</si>
  <si>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</si>
  <si>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</si>
  <si>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</si>
  <si>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</si>
  <si>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</si>
  <si>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</si>
  <si>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</si>
  <si>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</si>
  <si>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</si>
  <si>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</si>
  <si>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</si>
  <si>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</si>
  <si>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</si>
  <si>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</si>
  <si>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</si>
  <si>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</si>
  <si>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</si>
  <si>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</si>
  <si>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</si>
  <si>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</si>
  <si>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</si>
  <si>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</si>
  <si>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</si>
  <si>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</si>
  <si>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</si>
  <si>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</si>
  <si>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</si>
  <si>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</si>
  <si>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</si>
  <si>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</si>
  <si>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</si>
  <si>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</si>
  <si>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</si>
  <si>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</si>
  <si>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</si>
  <si>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</si>
  <si>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</si>
  <si>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</si>
  <si>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September 2020</t>
  </si>
  <si>
    <t xml:space="preserve"> Januar bis September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</si>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</sst>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September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152975</v>
      </c>
      <c r="F11" s="93">
        <v>178255</v>
      </c>
      <c r="G11" s="355">
        <f t="shared" ref="G11:G18" si="0">IF(AND(F11&gt; 0,E11&gt;0,E11&lt;=F11*6),E11/F11*100-100,"-")</f>
        <v>-14.181930380634483</v>
      </c>
      <c r="H11" s="93">
        <v>1473402</v>
      </c>
      <c r="I11" s="93">
        <v>1762264</v>
      </c>
      <c r="J11" s="355">
        <f t="shared" ref="J11:J18" si="1">IF(AND(I11&gt; 0,H11&gt;0,H11&lt;=I11*6),H11/I11*100-100,"-")</f>
        <v>-16.391528170580571</v>
      </c>
    </row>
    <row r="12" spans="2:14" x14ac:dyDescent="0.2">
      <c r="B12" s="89"/>
      <c r="C12" s="17" t="s">
        <v>106</v>
      </c>
      <c r="D12" s="38">
        <v>2</v>
      </c>
      <c r="E12" s="93">
        <v>4028</v>
      </c>
      <c r="F12" s="93">
        <v>5812</v>
      </c>
      <c r="G12" s="355">
        <f t="shared" si="0"/>
        <v>-30.695113558155541</v>
      </c>
      <c r="H12" s="93">
        <v>33798</v>
      </c>
      <c r="I12" s="93">
        <v>29745</v>
      </c>
      <c r="J12" s="355">
        <f t="shared" si="1"/>
        <v>13.625819465456374</v>
      </c>
    </row>
    <row r="13" spans="2:14" x14ac:dyDescent="0.2">
      <c r="B13" s="89"/>
      <c r="C13" s="17" t="s">
        <v>107</v>
      </c>
      <c r="D13" s="38">
        <v>3</v>
      </c>
      <c r="E13" s="93">
        <v>81205</v>
      </c>
      <c r="F13" s="93">
        <v>148293</v>
      </c>
      <c r="G13" s="355">
        <f t="shared" si="0"/>
        <v>-45.240166427275732</v>
      </c>
      <c r="H13" s="93">
        <v>910961</v>
      </c>
      <c r="I13" s="93">
        <v>1297761</v>
      </c>
      <c r="J13" s="355">
        <f t="shared" si="1"/>
        <v>-29.805179844362712</v>
      </c>
    </row>
    <row r="14" spans="2:14" x14ac:dyDescent="0.2">
      <c r="B14" s="89"/>
      <c r="C14" s="17" t="s">
        <v>108</v>
      </c>
      <c r="D14" s="38">
        <v>4</v>
      </c>
      <c r="E14" s="93">
        <v>17611</v>
      </c>
      <c r="F14" s="93">
        <v>9030</v>
      </c>
      <c r="G14" s="355">
        <f t="shared" si="0"/>
        <v>95.027685492801766</v>
      </c>
      <c r="H14" s="93">
        <v>124001</v>
      </c>
      <c r="I14" s="93">
        <v>134081</v>
      </c>
      <c r="J14" s="355">
        <f t="shared" si="1"/>
        <v>-7.5178436914999196</v>
      </c>
    </row>
    <row r="15" spans="2:14" x14ac:dyDescent="0.2">
      <c r="B15" s="89"/>
      <c r="C15" s="17" t="s">
        <v>109</v>
      </c>
      <c r="D15" s="38">
        <v>5</v>
      </c>
      <c r="E15" s="93">
        <v>13446</v>
      </c>
      <c r="F15" s="93">
        <v>10591</v>
      </c>
      <c r="G15" s="355">
        <f t="shared" si="0"/>
        <v>26.956850155792651</v>
      </c>
      <c r="H15" s="93">
        <v>98769</v>
      </c>
      <c r="I15" s="93">
        <v>148309</v>
      </c>
      <c r="J15" s="355">
        <f t="shared" si="1"/>
        <v>-33.403232440377863</v>
      </c>
    </row>
    <row r="16" spans="2:14" x14ac:dyDescent="0.2">
      <c r="B16" s="89"/>
      <c r="C16" s="17" t="s">
        <v>110</v>
      </c>
      <c r="D16" s="38">
        <v>6</v>
      </c>
      <c r="E16" s="93">
        <v>190956</v>
      </c>
      <c r="F16" s="93">
        <v>183615</v>
      </c>
      <c r="G16" s="355">
        <f t="shared" si="0"/>
        <v>3.9980393758679753</v>
      </c>
      <c r="H16" s="93">
        <v>1205345</v>
      </c>
      <c r="I16" s="93">
        <v>1246128</v>
      </c>
      <c r="J16" s="355">
        <f t="shared" si="1"/>
        <v>-3.2727777563781473</v>
      </c>
    </row>
    <row r="17" spans="2:10" x14ac:dyDescent="0.2">
      <c r="B17" s="89"/>
      <c r="C17" s="17" t="s">
        <v>111</v>
      </c>
      <c r="D17" s="38">
        <v>7</v>
      </c>
      <c r="E17" s="93">
        <v>7175</v>
      </c>
      <c r="F17" s="93">
        <v>12453</v>
      </c>
      <c r="G17" s="355">
        <f t="shared" si="0"/>
        <v>-42.383361439010677</v>
      </c>
      <c r="H17" s="93">
        <v>104393</v>
      </c>
      <c r="I17" s="93">
        <v>159294</v>
      </c>
      <c r="J17" s="355">
        <f t="shared" si="1"/>
        <v>-34.465202706944382</v>
      </c>
    </row>
    <row r="18" spans="2:10" x14ac:dyDescent="0.2">
      <c r="B18" s="105"/>
      <c r="C18" s="17" t="s">
        <v>112</v>
      </c>
      <c r="D18" s="38">
        <v>8</v>
      </c>
      <c r="E18" s="93">
        <v>166766</v>
      </c>
      <c r="F18" s="93">
        <v>170281</v>
      </c>
      <c r="G18" s="355">
        <f t="shared" si="0"/>
        <v>-2.0642349997944507</v>
      </c>
      <c r="H18" s="93">
        <v>1131396</v>
      </c>
      <c r="I18" s="93">
        <v>1489160</v>
      </c>
      <c r="J18" s="355">
        <f t="shared" si="1"/>
        <v>-24.024550753444899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39764</v>
      </c>
      <c r="F21" s="93">
        <v>34470</v>
      </c>
      <c r="G21" s="355">
        <f t="shared" ref="G21:G34" si="2">IF(AND(F21&gt; 0,E21&gt;0,E21&lt;=F21*6),E21/F21*100-100,"-")</f>
        <v>15.358282564548873</v>
      </c>
      <c r="H21" s="93">
        <v>338127</v>
      </c>
      <c r="I21" s="93">
        <v>289051</v>
      </c>
      <c r="J21" s="355">
        <f t="shared" ref="J21:J34" si="3">IF(AND(I21&gt; 0,H21&gt;0,H21&lt;=I21*6),H21/I21*100-100,"-")</f>
        <v>16.978318705003616</v>
      </c>
    </row>
    <row r="22" spans="2:10" x14ac:dyDescent="0.2">
      <c r="B22" s="89"/>
      <c r="C22" s="17" t="s">
        <v>115</v>
      </c>
      <c r="D22" s="38">
        <v>10</v>
      </c>
      <c r="E22" s="93">
        <v>4833</v>
      </c>
      <c r="F22" s="93">
        <v>7918</v>
      </c>
      <c r="G22" s="355">
        <f t="shared" si="2"/>
        <v>-38.961859055316992</v>
      </c>
      <c r="H22" s="93">
        <v>87884</v>
      </c>
      <c r="I22" s="93">
        <v>93224</v>
      </c>
      <c r="J22" s="355">
        <f t="shared" si="3"/>
        <v>-5.7281386767356111</v>
      </c>
    </row>
    <row r="23" spans="2:10" x14ac:dyDescent="0.2">
      <c r="B23" s="89"/>
      <c r="C23" s="17" t="s">
        <v>116</v>
      </c>
      <c r="D23" s="38">
        <v>11</v>
      </c>
      <c r="E23" s="93">
        <v>29603</v>
      </c>
      <c r="F23" s="93">
        <v>6214</v>
      </c>
      <c r="G23" s="355">
        <f t="shared" si="2"/>
        <v>376.39201802381717</v>
      </c>
      <c r="H23" s="93">
        <v>180047</v>
      </c>
      <c r="I23" s="93">
        <v>187604</v>
      </c>
      <c r="J23" s="355">
        <f t="shared" si="3"/>
        <v>-4.0281657107524467</v>
      </c>
    </row>
    <row r="24" spans="2:10" x14ac:dyDescent="0.2">
      <c r="B24" s="89"/>
      <c r="C24" s="17" t="s">
        <v>117</v>
      </c>
      <c r="D24" s="38">
        <v>12</v>
      </c>
      <c r="E24" s="93">
        <v>253</v>
      </c>
      <c r="F24" s="93">
        <v>147</v>
      </c>
      <c r="G24" s="355">
        <f t="shared" si="2"/>
        <v>72.10884353741497</v>
      </c>
      <c r="H24" s="93">
        <v>1792</v>
      </c>
      <c r="I24" s="93">
        <v>891</v>
      </c>
      <c r="J24" s="355">
        <f t="shared" si="3"/>
        <v>101.12233445566781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3347</v>
      </c>
      <c r="F27" s="93">
        <v>3474</v>
      </c>
      <c r="G27" s="355">
        <f t="shared" si="2"/>
        <v>-3.6557282671272304</v>
      </c>
      <c r="H27" s="93">
        <v>31467</v>
      </c>
      <c r="I27" s="93">
        <v>36724</v>
      </c>
      <c r="J27" s="355">
        <f t="shared" si="3"/>
        <v>-14.314889445594162</v>
      </c>
    </row>
    <row r="28" spans="2:10" x14ac:dyDescent="0.2">
      <c r="B28" s="89"/>
      <c r="C28" s="17" t="s">
        <v>121</v>
      </c>
      <c r="D28" s="38">
        <v>16</v>
      </c>
      <c r="E28" s="93">
        <v>250</v>
      </c>
      <c r="F28" s="93">
        <v>270</v>
      </c>
      <c r="G28" s="355">
        <f t="shared" si="2"/>
        <v>-7.4074074074074048</v>
      </c>
      <c r="H28" s="93">
        <v>1950</v>
      </c>
      <c r="I28" s="93">
        <v>2858</v>
      </c>
      <c r="J28" s="355">
        <f t="shared" si="3"/>
        <v>-31.770468859342188</v>
      </c>
    </row>
    <row r="29" spans="2:10" x14ac:dyDescent="0.2">
      <c r="B29" s="89"/>
      <c r="C29" s="17" t="s">
        <v>122</v>
      </c>
      <c r="D29" s="38">
        <v>17</v>
      </c>
      <c r="E29" s="93">
        <v>116878</v>
      </c>
      <c r="F29" s="93">
        <v>88260</v>
      </c>
      <c r="G29" s="355">
        <f t="shared" si="2"/>
        <v>32.424654430092914</v>
      </c>
      <c r="H29" s="93">
        <v>959095</v>
      </c>
      <c r="I29" s="93">
        <v>826018</v>
      </c>
      <c r="J29" s="355">
        <f t="shared" si="3"/>
        <v>16.110665869266768</v>
      </c>
    </row>
    <row r="30" spans="2:10" x14ac:dyDescent="0.2">
      <c r="B30" s="89"/>
      <c r="C30" s="17" t="s">
        <v>124</v>
      </c>
      <c r="D30" s="38">
        <v>18</v>
      </c>
      <c r="E30" s="93">
        <v>15587</v>
      </c>
      <c r="F30" s="93">
        <v>30212</v>
      </c>
      <c r="G30" s="355">
        <f t="shared" si="2"/>
        <v>-48.407917383821001</v>
      </c>
      <c r="H30" s="93">
        <v>123327</v>
      </c>
      <c r="I30" s="93">
        <v>174582</v>
      </c>
      <c r="J30" s="355">
        <f t="shared" si="3"/>
        <v>-29.358696772863183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17648</v>
      </c>
      <c r="F32" s="93">
        <v>18376</v>
      </c>
      <c r="G32" s="355">
        <f t="shared" si="2"/>
        <v>-3.9616891597736128</v>
      </c>
      <c r="H32" s="93">
        <v>173227</v>
      </c>
      <c r="I32" s="93">
        <v>184072</v>
      </c>
      <c r="J32" s="355">
        <f t="shared" si="3"/>
        <v>-5.8917162849319737</v>
      </c>
    </row>
    <row r="33" spans="2:10" x14ac:dyDescent="0.2">
      <c r="B33" s="89"/>
      <c r="C33" s="17" t="s">
        <v>127</v>
      </c>
      <c r="D33" s="38">
        <v>21</v>
      </c>
      <c r="E33" s="93">
        <v>35406</v>
      </c>
      <c r="F33" s="93">
        <v>31842</v>
      </c>
      <c r="G33" s="355">
        <f t="shared" si="2"/>
        <v>11.192764273600901</v>
      </c>
      <c r="H33" s="93">
        <v>410454</v>
      </c>
      <c r="I33" s="93">
        <v>365625</v>
      </c>
      <c r="J33" s="355">
        <f t="shared" si="3"/>
        <v>12.260923076923078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897731</v>
      </c>
      <c r="F34" s="129">
        <f>SUM(F11:F33)</f>
        <v>939513</v>
      </c>
      <c r="G34" s="357">
        <f t="shared" si="2"/>
        <v>-4.4471976438857155</v>
      </c>
      <c r="H34" s="75">
        <f>SUM(H11:H33)</f>
        <v>7389566</v>
      </c>
      <c r="I34" s="75">
        <f>SUM(I11:I33)</f>
        <v>8427391</v>
      </c>
      <c r="J34" s="357">
        <f t="shared" si="3"/>
        <v>-12.3149026786582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5057510</v>
      </c>
      <c r="F12" s="165"/>
      <c r="G12" s="166">
        <v>689</v>
      </c>
      <c r="H12" s="166">
        <v>1473402</v>
      </c>
      <c r="I12" s="166">
        <v>201665</v>
      </c>
      <c r="J12" s="166">
        <v>0</v>
      </c>
      <c r="K12" s="166">
        <v>1870785</v>
      </c>
      <c r="L12" s="166">
        <v>3251006</v>
      </c>
      <c r="M12" s="166">
        <f>E12-G12-H12+I12+J12+K12+L12</f>
        <v>8906875</v>
      </c>
    </row>
    <row r="13" spans="2:13" x14ac:dyDescent="0.2">
      <c r="B13" s="149"/>
      <c r="C13" s="137" t="s">
        <v>106</v>
      </c>
      <c r="D13" s="159">
        <v>2</v>
      </c>
      <c r="E13" s="164">
        <v>13631434</v>
      </c>
      <c r="F13" s="165"/>
      <c r="G13" s="166">
        <v>0</v>
      </c>
      <c r="H13" s="166">
        <v>33798</v>
      </c>
      <c r="I13" s="166">
        <v>0</v>
      </c>
      <c r="J13" s="166">
        <v>0</v>
      </c>
      <c r="K13" s="166">
        <v>33742</v>
      </c>
      <c r="L13" s="166">
        <v>1025509</v>
      </c>
      <c r="M13" s="166">
        <f t="shared" ref="M13:M19" si="0">E13-G13-H13+I13+J13+K13+L13</f>
        <v>14656887</v>
      </c>
    </row>
    <row r="14" spans="2:13" x14ac:dyDescent="0.2">
      <c r="B14" s="149"/>
      <c r="C14" s="137" t="s">
        <v>107</v>
      </c>
      <c r="D14" s="159">
        <v>3</v>
      </c>
      <c r="E14" s="164">
        <v>1743805</v>
      </c>
      <c r="F14" s="165"/>
      <c r="G14" s="166">
        <v>0</v>
      </c>
      <c r="H14" s="166">
        <v>910961</v>
      </c>
      <c r="I14" s="166">
        <v>2754107</v>
      </c>
      <c r="J14" s="166">
        <v>0</v>
      </c>
      <c r="K14" s="166">
        <v>16151</v>
      </c>
      <c r="L14" s="166">
        <v>410706</v>
      </c>
      <c r="M14" s="166">
        <f t="shared" si="0"/>
        <v>4013808</v>
      </c>
    </row>
    <row r="15" spans="2:13" x14ac:dyDescent="0.2">
      <c r="B15" s="149"/>
      <c r="C15" s="137" t="s">
        <v>108</v>
      </c>
      <c r="D15" s="159">
        <v>4</v>
      </c>
      <c r="E15" s="164">
        <v>23251172</v>
      </c>
      <c r="F15" s="165"/>
      <c r="G15" s="166">
        <v>1399</v>
      </c>
      <c r="H15" s="166">
        <v>124001</v>
      </c>
      <c r="I15" s="166">
        <v>0</v>
      </c>
      <c r="J15" s="166">
        <v>0</v>
      </c>
      <c r="K15" s="166">
        <v>3426630</v>
      </c>
      <c r="L15" s="166">
        <v>7034782</v>
      </c>
      <c r="M15" s="166">
        <f t="shared" si="0"/>
        <v>33587184</v>
      </c>
    </row>
    <row r="16" spans="2:13" x14ac:dyDescent="0.2">
      <c r="B16" s="149"/>
      <c r="C16" s="137" t="s">
        <v>109</v>
      </c>
      <c r="D16" s="159">
        <v>5</v>
      </c>
      <c r="E16" s="164">
        <v>9364872</v>
      </c>
      <c r="F16" s="165"/>
      <c r="G16" s="166">
        <v>10454</v>
      </c>
      <c r="H16" s="166">
        <v>98769</v>
      </c>
      <c r="I16" s="166">
        <v>0</v>
      </c>
      <c r="J16" s="166">
        <v>10957</v>
      </c>
      <c r="K16" s="166">
        <v>455401</v>
      </c>
      <c r="L16" s="166">
        <v>1884887</v>
      </c>
      <c r="M16" s="166">
        <f t="shared" si="0"/>
        <v>11606894</v>
      </c>
    </row>
    <row r="17" spans="2:13" x14ac:dyDescent="0.2">
      <c r="B17" s="149"/>
      <c r="C17" s="137" t="s">
        <v>110</v>
      </c>
      <c r="D17" s="159">
        <v>6</v>
      </c>
      <c r="E17" s="164">
        <v>1487171</v>
      </c>
      <c r="F17" s="165"/>
      <c r="G17" s="166">
        <v>0</v>
      </c>
      <c r="H17" s="166">
        <v>1205345</v>
      </c>
      <c r="I17" s="166">
        <v>703</v>
      </c>
      <c r="J17" s="166">
        <v>3154</v>
      </c>
      <c r="K17" s="166">
        <v>326091</v>
      </c>
      <c r="L17" s="166">
        <v>67050</v>
      </c>
      <c r="M17" s="166">
        <f t="shared" si="0"/>
        <v>678824</v>
      </c>
    </row>
    <row r="18" spans="2:13" x14ac:dyDescent="0.2">
      <c r="B18" s="149"/>
      <c r="C18" s="137" t="s">
        <v>111</v>
      </c>
      <c r="D18" s="159">
        <v>7</v>
      </c>
      <c r="E18" s="164">
        <v>2933372</v>
      </c>
      <c r="F18" s="165"/>
      <c r="G18" s="166">
        <v>370929</v>
      </c>
      <c r="H18" s="166">
        <v>104393</v>
      </c>
      <c r="I18" s="166">
        <v>0</v>
      </c>
      <c r="J18" s="166">
        <v>97557</v>
      </c>
      <c r="K18" s="166">
        <v>0</v>
      </c>
      <c r="L18" s="166">
        <v>35588</v>
      </c>
      <c r="M18" s="166">
        <f t="shared" si="0"/>
        <v>2591195</v>
      </c>
    </row>
    <row r="19" spans="2:13" x14ac:dyDescent="0.2">
      <c r="B19" s="157"/>
      <c r="C19" s="137" t="s">
        <v>112</v>
      </c>
      <c r="D19" s="159">
        <v>8</v>
      </c>
      <c r="E19" s="164">
        <v>1638503</v>
      </c>
      <c r="F19" s="165"/>
      <c r="G19" s="166">
        <v>2120</v>
      </c>
      <c r="H19" s="166">
        <v>1131396</v>
      </c>
      <c r="I19" s="166">
        <v>26841</v>
      </c>
      <c r="J19" s="166">
        <v>25700</v>
      </c>
      <c r="K19" s="166">
        <v>734345</v>
      </c>
      <c r="L19" s="166">
        <v>343755</v>
      </c>
      <c r="M19" s="166">
        <f t="shared" si="0"/>
        <v>1635628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2271021</v>
      </c>
      <c r="F22" s="165"/>
      <c r="G22" s="166">
        <v>34097</v>
      </c>
      <c r="H22" s="166">
        <v>338127</v>
      </c>
      <c r="I22" s="166">
        <v>54343</v>
      </c>
      <c r="J22" s="166">
        <v>0</v>
      </c>
      <c r="K22" s="166">
        <v>194960</v>
      </c>
      <c r="L22" s="166">
        <v>757771</v>
      </c>
      <c r="M22" s="166">
        <f t="shared" ref="M22:M34" si="1">E22-G22-H22+I22+J22+K22+L22</f>
        <v>2905871</v>
      </c>
    </row>
    <row r="23" spans="2:13" x14ac:dyDescent="0.2">
      <c r="B23" s="149"/>
      <c r="C23" s="137" t="s">
        <v>115</v>
      </c>
      <c r="D23" s="159">
        <v>10</v>
      </c>
      <c r="E23" s="164">
        <v>2706926</v>
      </c>
      <c r="F23" s="165"/>
      <c r="G23" s="166">
        <v>2525110</v>
      </c>
      <c r="H23" s="166">
        <v>87884</v>
      </c>
      <c r="I23" s="166">
        <v>213179</v>
      </c>
      <c r="J23" s="166">
        <v>0</v>
      </c>
      <c r="K23" s="166">
        <v>0</v>
      </c>
      <c r="L23" s="166">
        <v>0</v>
      </c>
      <c r="M23" s="166">
        <f t="shared" si="1"/>
        <v>307111</v>
      </c>
    </row>
    <row r="24" spans="2:13" x14ac:dyDescent="0.2">
      <c r="B24" s="149"/>
      <c r="C24" s="137" t="s">
        <v>116</v>
      </c>
      <c r="D24" s="159">
        <v>11</v>
      </c>
      <c r="E24" s="164">
        <v>324502</v>
      </c>
      <c r="F24" s="165"/>
      <c r="G24" s="166">
        <v>0</v>
      </c>
      <c r="H24" s="166">
        <v>180047</v>
      </c>
      <c r="I24" s="166">
        <v>12843</v>
      </c>
      <c r="J24" s="166">
        <v>5781</v>
      </c>
      <c r="K24" s="166">
        <v>1417</v>
      </c>
      <c r="L24" s="166">
        <v>77350</v>
      </c>
      <c r="M24" s="166">
        <f t="shared" si="1"/>
        <v>241846</v>
      </c>
    </row>
    <row r="25" spans="2:13" x14ac:dyDescent="0.2">
      <c r="B25" s="149"/>
      <c r="C25" s="137" t="s">
        <v>117</v>
      </c>
      <c r="D25" s="159">
        <v>12</v>
      </c>
      <c r="E25" s="164">
        <v>45513</v>
      </c>
      <c r="F25" s="165"/>
      <c r="G25" s="166">
        <v>0</v>
      </c>
      <c r="H25" s="166">
        <v>1792</v>
      </c>
      <c r="I25" s="166">
        <v>33650</v>
      </c>
      <c r="J25" s="166">
        <v>0</v>
      </c>
      <c r="K25" s="166">
        <v>5391</v>
      </c>
      <c r="L25" s="166">
        <v>60632</v>
      </c>
      <c r="M25" s="166">
        <f t="shared" si="1"/>
        <v>143394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5125</v>
      </c>
      <c r="M26" s="166">
        <f t="shared" si="1"/>
        <v>5125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2030786</v>
      </c>
      <c r="F28" s="165"/>
      <c r="G28" s="166">
        <v>0</v>
      </c>
      <c r="H28" s="166">
        <v>31467</v>
      </c>
      <c r="I28" s="166">
        <v>0</v>
      </c>
      <c r="J28" s="166">
        <v>0</v>
      </c>
      <c r="K28" s="166">
        <v>59754</v>
      </c>
      <c r="L28" s="166">
        <v>2327929</v>
      </c>
      <c r="M28" s="166">
        <f t="shared" si="1"/>
        <v>4387002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1950</v>
      </c>
      <c r="I29" s="166">
        <v>0</v>
      </c>
      <c r="J29" s="166">
        <v>0</v>
      </c>
      <c r="K29" s="166">
        <v>0</v>
      </c>
      <c r="L29" s="166">
        <v>13696</v>
      </c>
      <c r="M29" s="166">
        <f t="shared" si="1"/>
        <v>11750</v>
      </c>
    </row>
    <row r="30" spans="2:13" x14ac:dyDescent="0.2">
      <c r="B30" s="149"/>
      <c r="C30" s="469" t="s">
        <v>287</v>
      </c>
      <c r="D30" s="159">
        <v>17</v>
      </c>
      <c r="E30" s="164">
        <v>1758755</v>
      </c>
      <c r="F30" s="170"/>
      <c r="G30" s="166">
        <v>0</v>
      </c>
      <c r="H30" s="166">
        <v>959095</v>
      </c>
      <c r="I30" s="166">
        <v>0</v>
      </c>
      <c r="J30" s="166">
        <v>185494</v>
      </c>
      <c r="K30" s="166">
        <v>25682</v>
      </c>
      <c r="L30" s="166">
        <v>595393</v>
      </c>
      <c r="M30" s="166">
        <f t="shared" si="1"/>
        <v>1606229</v>
      </c>
    </row>
    <row r="31" spans="2:13" x14ac:dyDescent="0.2">
      <c r="B31" s="149"/>
      <c r="C31" s="137" t="s">
        <v>124</v>
      </c>
      <c r="D31" s="159">
        <v>18</v>
      </c>
      <c r="E31" s="164">
        <v>2789073</v>
      </c>
      <c r="F31" s="165"/>
      <c r="G31" s="166">
        <v>0</v>
      </c>
      <c r="H31" s="166">
        <v>123327</v>
      </c>
      <c r="I31" s="166">
        <v>0</v>
      </c>
      <c r="J31" s="166">
        <v>0</v>
      </c>
      <c r="K31" s="166">
        <v>8045</v>
      </c>
      <c r="L31" s="166">
        <v>69617</v>
      </c>
      <c r="M31" s="166">
        <f t="shared" si="1"/>
        <v>2743408</v>
      </c>
    </row>
    <row r="32" spans="2:13" x14ac:dyDescent="0.2">
      <c r="B32" s="149"/>
      <c r="C32" s="137" t="s">
        <v>125</v>
      </c>
      <c r="D32" s="159">
        <v>19</v>
      </c>
      <c r="E32" s="164">
        <v>1282582</v>
      </c>
      <c r="F32" s="165"/>
      <c r="G32" s="166">
        <v>493031</v>
      </c>
      <c r="H32" s="166">
        <v>131</v>
      </c>
      <c r="I32" s="166">
        <v>0</v>
      </c>
      <c r="J32" s="166">
        <v>0</v>
      </c>
      <c r="K32" s="166">
        <v>437479</v>
      </c>
      <c r="L32" s="166">
        <v>12524</v>
      </c>
      <c r="M32" s="166">
        <f t="shared" si="1"/>
        <v>1239423</v>
      </c>
    </row>
    <row r="33" spans="2:13" x14ac:dyDescent="0.2">
      <c r="B33" s="149"/>
      <c r="C33" s="137" t="s">
        <v>126</v>
      </c>
      <c r="D33" s="159">
        <v>20</v>
      </c>
      <c r="E33" s="164">
        <v>221548</v>
      </c>
      <c r="F33" s="165"/>
      <c r="G33" s="166">
        <v>0</v>
      </c>
      <c r="H33" s="166">
        <v>173227</v>
      </c>
      <c r="I33" s="166">
        <v>0</v>
      </c>
      <c r="J33" s="166">
        <v>0</v>
      </c>
      <c r="K33" s="166">
        <v>111270</v>
      </c>
      <c r="L33" s="166">
        <v>98132</v>
      </c>
      <c r="M33" s="166">
        <f t="shared" si="1"/>
        <v>257723</v>
      </c>
    </row>
    <row r="34" spans="2:13" x14ac:dyDescent="0.2">
      <c r="B34" s="149"/>
      <c r="C34" s="137" t="s">
        <v>127</v>
      </c>
      <c r="D34" s="159">
        <v>21</v>
      </c>
      <c r="E34" s="164">
        <v>972504</v>
      </c>
      <c r="F34" s="165"/>
      <c r="G34" s="166">
        <v>426982</v>
      </c>
      <c r="H34" s="166">
        <v>410454</v>
      </c>
      <c r="I34" s="166">
        <v>832435</v>
      </c>
      <c r="J34" s="166">
        <v>0</v>
      </c>
      <c r="K34" s="166">
        <v>5</v>
      </c>
      <c r="L34" s="166">
        <v>76630</v>
      </c>
      <c r="M34" s="166">
        <f t="shared" si="1"/>
        <v>1044138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73511053</v>
      </c>
      <c r="F35" s="175"/>
      <c r="G35" s="174">
        <f>SUM(G12:G34)</f>
        <v>3864811</v>
      </c>
      <c r="H35" s="174">
        <f t="shared" ref="H35:M35" si="2">SUM(H12:H34)</f>
        <v>7389566</v>
      </c>
      <c r="I35" s="174">
        <f t="shared" si="2"/>
        <v>4129766</v>
      </c>
      <c r="J35" s="174">
        <f t="shared" si="2"/>
        <v>328643</v>
      </c>
      <c r="K35" s="174">
        <f t="shared" si="2"/>
        <v>7707148</v>
      </c>
      <c r="L35" s="174">
        <f t="shared" si="2"/>
        <v>18148082</v>
      </c>
      <c r="M35" s="379">
        <f t="shared" si="2"/>
        <v>92570315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159020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26474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869761</v>
      </c>
      <c r="F12" s="122">
        <v>0</v>
      </c>
      <c r="G12" s="122">
        <v>40025</v>
      </c>
      <c r="H12" s="122">
        <v>0</v>
      </c>
      <c r="I12" s="122"/>
      <c r="J12" s="123">
        <v>-9496</v>
      </c>
      <c r="K12" s="122">
        <v>28920</v>
      </c>
      <c r="L12" s="122">
        <f>E12-F12-G12-H12+J12-K12-M12</f>
        <v>1517</v>
      </c>
      <c r="M12" s="122">
        <v>789803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1701293</v>
      </c>
      <c r="F13" s="122">
        <v>104200</v>
      </c>
      <c r="G13" s="122">
        <v>92262</v>
      </c>
      <c r="H13" s="122">
        <v>0</v>
      </c>
      <c r="I13" s="122"/>
      <c r="J13" s="123">
        <v>-45678</v>
      </c>
      <c r="K13" s="122">
        <v>-59743</v>
      </c>
      <c r="L13" s="122">
        <f t="shared" ref="L13:L19" si="0">E13-F13-G13-H13+J13-K13-M13</f>
        <v>2949</v>
      </c>
      <c r="M13" s="122">
        <v>1515947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369985</v>
      </c>
      <c r="F14" s="122">
        <v>8915</v>
      </c>
      <c r="G14" s="122">
        <v>186647</v>
      </c>
      <c r="H14" s="122">
        <v>0</v>
      </c>
      <c r="I14" s="122"/>
      <c r="J14" s="123">
        <v>54041</v>
      </c>
      <c r="K14" s="122">
        <v>-14524</v>
      </c>
      <c r="L14" s="122">
        <f t="shared" si="0"/>
        <v>14825</v>
      </c>
      <c r="M14" s="122">
        <v>228163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3465930</v>
      </c>
      <c r="F15" s="122">
        <v>76628</v>
      </c>
      <c r="G15" s="122">
        <v>528285</v>
      </c>
      <c r="H15" s="122">
        <v>0</v>
      </c>
      <c r="I15" s="122"/>
      <c r="J15" s="123">
        <v>-36236</v>
      </c>
      <c r="K15" s="122">
        <v>-324119</v>
      </c>
      <c r="L15" s="122">
        <f t="shared" si="0"/>
        <v>14070</v>
      </c>
      <c r="M15" s="122">
        <v>3134830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844857</v>
      </c>
      <c r="F16" s="122">
        <v>44687</v>
      </c>
      <c r="G16" s="122">
        <v>44846</v>
      </c>
      <c r="H16" s="122">
        <v>44326</v>
      </c>
      <c r="I16" s="122"/>
      <c r="J16" s="123">
        <v>21340</v>
      </c>
      <c r="K16" s="122">
        <v>-196742</v>
      </c>
      <c r="L16" s="122">
        <f t="shared" si="0"/>
        <v>-4680</v>
      </c>
      <c r="M16" s="122">
        <v>933760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-57307</v>
      </c>
      <c r="F17" s="122">
        <v>79</v>
      </c>
      <c r="G17" s="122">
        <v>11949</v>
      </c>
      <c r="H17" s="122">
        <v>0</v>
      </c>
      <c r="I17" s="122"/>
      <c r="J17" s="123">
        <v>12117</v>
      </c>
      <c r="K17" s="122">
        <v>-129296</v>
      </c>
      <c r="L17" s="122">
        <f t="shared" si="0"/>
        <v>-2239</v>
      </c>
      <c r="M17" s="122">
        <v>74317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274730</v>
      </c>
      <c r="F18" s="122">
        <v>1665</v>
      </c>
      <c r="G18" s="122">
        <v>121184</v>
      </c>
      <c r="H18" s="122">
        <v>72058</v>
      </c>
      <c r="I18" s="122"/>
      <c r="J18" s="123">
        <v>7402</v>
      </c>
      <c r="K18" s="122">
        <v>9584</v>
      </c>
      <c r="L18" s="122">
        <f t="shared" si="0"/>
        <v>5242</v>
      </c>
      <c r="M18" s="122">
        <v>72399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73038</v>
      </c>
      <c r="F19" s="122">
        <v>121</v>
      </c>
      <c r="G19" s="122">
        <v>54571</v>
      </c>
      <c r="H19" s="122">
        <v>0</v>
      </c>
      <c r="I19" s="122"/>
      <c r="J19" s="123">
        <v>2621</v>
      </c>
      <c r="K19" s="122">
        <v>-63958</v>
      </c>
      <c r="L19" s="122">
        <f t="shared" si="0"/>
        <v>-12886</v>
      </c>
      <c r="M19" s="122">
        <v>97811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322824</v>
      </c>
      <c r="F22" s="122">
        <v>1772</v>
      </c>
      <c r="G22" s="122">
        <v>40158</v>
      </c>
      <c r="H22" s="122">
        <v>0</v>
      </c>
      <c r="I22" s="122"/>
      <c r="J22" s="123">
        <v>0</v>
      </c>
      <c r="K22" s="122">
        <v>4559</v>
      </c>
      <c r="L22" s="122">
        <f t="shared" ref="L22:L34" si="1">E22-F22-G22-H22+J22-K22-M22</f>
        <v>2312</v>
      </c>
      <c r="M22" s="122">
        <v>274023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29458</v>
      </c>
      <c r="F23" s="122">
        <v>0</v>
      </c>
      <c r="G23" s="122">
        <v>0</v>
      </c>
      <c r="H23" s="122">
        <v>0</v>
      </c>
      <c r="I23" s="122"/>
      <c r="J23" s="123">
        <v>17</v>
      </c>
      <c r="K23" s="122">
        <v>-101</v>
      </c>
      <c r="L23" s="122">
        <f t="shared" si="1"/>
        <v>829</v>
      </c>
      <c r="M23" s="122">
        <v>28747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19748</v>
      </c>
      <c r="F24" s="122">
        <v>3131</v>
      </c>
      <c r="G24" s="122">
        <v>5310</v>
      </c>
      <c r="H24" s="122">
        <v>0</v>
      </c>
      <c r="I24" s="122"/>
      <c r="J24" s="123">
        <v>0</v>
      </c>
      <c r="K24" s="122">
        <v>-3572</v>
      </c>
      <c r="L24" s="122">
        <f t="shared" si="1"/>
        <v>1608</v>
      </c>
      <c r="M24" s="122">
        <v>13271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12762</v>
      </c>
      <c r="F25" s="122">
        <v>1801</v>
      </c>
      <c r="G25" s="122">
        <v>2255</v>
      </c>
      <c r="H25" s="122">
        <v>0</v>
      </c>
      <c r="I25" s="122"/>
      <c r="J25" s="123">
        <v>-6</v>
      </c>
      <c r="K25" s="122">
        <v>-733</v>
      </c>
      <c r="L25" s="122">
        <f t="shared" si="1"/>
        <v>414</v>
      </c>
      <c r="M25" s="122">
        <v>9019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666</v>
      </c>
      <c r="F26" s="122">
        <v>0</v>
      </c>
      <c r="G26" s="122">
        <v>348</v>
      </c>
      <c r="H26" s="122">
        <v>0</v>
      </c>
      <c r="I26" s="122"/>
      <c r="J26" s="123">
        <v>0</v>
      </c>
      <c r="K26" s="122">
        <v>-165</v>
      </c>
      <c r="L26" s="122">
        <f t="shared" si="1"/>
        <v>-12</v>
      </c>
      <c r="M26" s="122">
        <v>495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363016</v>
      </c>
      <c r="F28" s="122">
        <v>34292</v>
      </c>
      <c r="G28" s="122">
        <v>8215</v>
      </c>
      <c r="H28" s="122">
        <v>0</v>
      </c>
      <c r="I28" s="122"/>
      <c r="J28" s="123">
        <v>2003</v>
      </c>
      <c r="K28" s="122">
        <v>-25142</v>
      </c>
      <c r="L28" s="122">
        <f t="shared" si="1"/>
        <v>1160</v>
      </c>
      <c r="M28" s="122">
        <v>346494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1441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-13</v>
      </c>
      <c r="L29" s="122">
        <f t="shared" si="1"/>
        <v>-138</v>
      </c>
      <c r="M29" s="122">
        <v>1591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216250</v>
      </c>
      <c r="F30" s="122">
        <v>40832</v>
      </c>
      <c r="G30" s="122">
        <v>113172</v>
      </c>
      <c r="H30" s="122">
        <v>0</v>
      </c>
      <c r="I30" s="122"/>
      <c r="J30" s="123">
        <v>-7832</v>
      </c>
      <c r="K30" s="122">
        <v>-6407</v>
      </c>
      <c r="L30" s="122">
        <f t="shared" si="1"/>
        <v>-16882</v>
      </c>
      <c r="M30" s="122">
        <v>77703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420280</v>
      </c>
      <c r="F31" s="122">
        <v>23881</v>
      </c>
      <c r="G31" s="122">
        <v>176889</v>
      </c>
      <c r="H31" s="122">
        <v>0</v>
      </c>
      <c r="I31" s="122"/>
      <c r="J31" s="123">
        <v>3315</v>
      </c>
      <c r="K31" s="122">
        <v>-5761</v>
      </c>
      <c r="L31" s="122">
        <f t="shared" si="1"/>
        <v>-5239</v>
      </c>
      <c r="M31" s="122">
        <v>233825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99354</v>
      </c>
      <c r="F32" s="122">
        <v>1246</v>
      </c>
      <c r="G32" s="122">
        <v>50283</v>
      </c>
      <c r="H32" s="122">
        <v>0</v>
      </c>
      <c r="I32" s="122"/>
      <c r="J32" s="123">
        <v>0</v>
      </c>
      <c r="K32" s="122">
        <v>-17800</v>
      </c>
      <c r="L32" s="122">
        <f t="shared" si="1"/>
        <v>-746</v>
      </c>
      <c r="M32" s="122">
        <v>66371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23506</v>
      </c>
      <c r="F33" s="122">
        <v>5666</v>
      </c>
      <c r="G33" s="122">
        <v>12069</v>
      </c>
      <c r="H33" s="122">
        <v>0</v>
      </c>
      <c r="I33" s="122"/>
      <c r="J33" s="123">
        <v>469</v>
      </c>
      <c r="K33" s="122">
        <v>-2780</v>
      </c>
      <c r="L33" s="122">
        <f t="shared" si="1"/>
        <v>-2339</v>
      </c>
      <c r="M33" s="122">
        <v>11359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93653</v>
      </c>
      <c r="F34" s="122">
        <v>0</v>
      </c>
      <c r="G34" s="122">
        <v>8551</v>
      </c>
      <c r="H34" s="122">
        <v>0</v>
      </c>
      <c r="I34" s="122"/>
      <c r="J34" s="123">
        <v>-4077</v>
      </c>
      <c r="K34" s="122">
        <v>7978</v>
      </c>
      <c r="L34" s="122">
        <f t="shared" si="1"/>
        <v>-3854</v>
      </c>
      <c r="M34" s="122">
        <v>76901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9145245</v>
      </c>
      <c r="F35" s="127">
        <f>SUM(F12:F34)</f>
        <v>348917</v>
      </c>
      <c r="G35" s="127">
        <f>SUM(G12:G34)</f>
        <v>1497019</v>
      </c>
      <c r="H35" s="127">
        <f>SUM(H12:H34)</f>
        <v>116384</v>
      </c>
      <c r="I35" s="127"/>
      <c r="J35" s="128">
        <f>SUM(J12:J34)</f>
        <v>0</v>
      </c>
      <c r="K35" s="129">
        <f>SUM(K12:K34)</f>
        <v>-799815</v>
      </c>
      <c r="L35" s="129">
        <f>SUM(L12:L34)</f>
        <v>-4089</v>
      </c>
      <c r="M35" s="127">
        <f>SUM(M12:M34)</f>
        <v>7986829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339450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36124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7611255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40025</v>
      </c>
      <c r="F11" s="93">
        <v>36880</v>
      </c>
      <c r="G11" s="355">
        <f t="shared" ref="G11:G18" si="0">IF(AND(F11&gt; 0,E11&gt;0,E11&lt;=F11*6),E11/F11*100-100,"-")</f>
        <v>8.5276572668112891</v>
      </c>
      <c r="H11" s="93">
        <v>301458</v>
      </c>
      <c r="I11" s="93">
        <v>327021</v>
      </c>
      <c r="J11" s="355">
        <f t="shared" ref="J11:J18" si="1">IF(AND(I11&gt; 0,H11&gt;0,H11&lt;=I11*6),H11/I11*100-100,"-")</f>
        <v>-7.8169291880337965</v>
      </c>
    </row>
    <row r="12" spans="2:14" x14ac:dyDescent="0.2">
      <c r="B12" s="89"/>
      <c r="C12" s="17" t="s">
        <v>106</v>
      </c>
      <c r="D12" s="38">
        <v>2</v>
      </c>
      <c r="E12" s="93">
        <v>196462</v>
      </c>
      <c r="F12" s="93">
        <v>192140</v>
      </c>
      <c r="G12" s="355">
        <f t="shared" si="0"/>
        <v>2.2494014780888989</v>
      </c>
      <c r="H12" s="93">
        <v>2200005</v>
      </c>
      <c r="I12" s="93">
        <v>1995844</v>
      </c>
      <c r="J12" s="355">
        <f t="shared" si="1"/>
        <v>10.22930649890472</v>
      </c>
    </row>
    <row r="13" spans="2:14" x14ac:dyDescent="0.2">
      <c r="B13" s="89"/>
      <c r="C13" s="17" t="s">
        <v>107</v>
      </c>
      <c r="D13" s="38">
        <v>3</v>
      </c>
      <c r="E13" s="93">
        <v>195562</v>
      </c>
      <c r="F13" s="93">
        <v>137763</v>
      </c>
      <c r="G13" s="355">
        <f t="shared" si="0"/>
        <v>41.955387150395978</v>
      </c>
      <c r="H13" s="93">
        <v>1797067</v>
      </c>
      <c r="I13" s="93">
        <v>1566655</v>
      </c>
      <c r="J13" s="355">
        <f t="shared" si="1"/>
        <v>14.707258458307678</v>
      </c>
    </row>
    <row r="14" spans="2:14" x14ac:dyDescent="0.2">
      <c r="B14" s="89"/>
      <c r="C14" s="17" t="s">
        <v>108</v>
      </c>
      <c r="D14" s="38">
        <v>4</v>
      </c>
      <c r="E14" s="93">
        <v>604913</v>
      </c>
      <c r="F14" s="93">
        <v>474406</v>
      </c>
      <c r="G14" s="355">
        <f t="shared" si="0"/>
        <v>27.509559322605526</v>
      </c>
      <c r="H14" s="93">
        <v>5222197</v>
      </c>
      <c r="I14" s="93">
        <v>4616349</v>
      </c>
      <c r="J14" s="355">
        <f t="shared" si="1"/>
        <v>13.123964414302307</v>
      </c>
    </row>
    <row r="15" spans="2:14" x14ac:dyDescent="0.2">
      <c r="B15" s="89"/>
      <c r="C15" s="17" t="s">
        <v>109</v>
      </c>
      <c r="D15" s="38">
        <v>5</v>
      </c>
      <c r="E15" s="93">
        <v>89533</v>
      </c>
      <c r="F15" s="93">
        <v>97242</v>
      </c>
      <c r="G15" s="355">
        <f t="shared" si="0"/>
        <v>-7.9276444334752512</v>
      </c>
      <c r="H15" s="93">
        <v>973369</v>
      </c>
      <c r="I15" s="93">
        <v>782367</v>
      </c>
      <c r="J15" s="355">
        <f t="shared" si="1"/>
        <v>24.413350767606516</v>
      </c>
    </row>
    <row r="16" spans="2:14" x14ac:dyDescent="0.2">
      <c r="B16" s="89"/>
      <c r="C16" s="17" t="s">
        <v>110</v>
      </c>
      <c r="D16" s="38">
        <v>6</v>
      </c>
      <c r="E16" s="93">
        <v>12028</v>
      </c>
      <c r="F16" s="93">
        <v>32772</v>
      </c>
      <c r="G16" s="355">
        <f t="shared" si="0"/>
        <v>-63.297937263517639</v>
      </c>
      <c r="H16" s="93">
        <v>116172</v>
      </c>
      <c r="I16" s="93">
        <v>109827</v>
      </c>
      <c r="J16" s="355">
        <f t="shared" si="1"/>
        <v>5.7772678849463261</v>
      </c>
    </row>
    <row r="17" spans="2:10" x14ac:dyDescent="0.2">
      <c r="B17" s="89"/>
      <c r="C17" s="17" t="s">
        <v>111</v>
      </c>
      <c r="D17" s="38">
        <v>7</v>
      </c>
      <c r="E17" s="93">
        <v>122849</v>
      </c>
      <c r="F17" s="93">
        <v>112349</v>
      </c>
      <c r="G17" s="355">
        <f t="shared" si="0"/>
        <v>9.3458775779045737</v>
      </c>
      <c r="H17" s="93">
        <v>1248774</v>
      </c>
      <c r="I17" s="93">
        <v>969245</v>
      </c>
      <c r="J17" s="355">
        <f t="shared" si="1"/>
        <v>28.839870208254865</v>
      </c>
    </row>
    <row r="18" spans="2:10" x14ac:dyDescent="0.2">
      <c r="B18" s="105"/>
      <c r="C18" s="17" t="s">
        <v>112</v>
      </c>
      <c r="D18" s="38">
        <v>8</v>
      </c>
      <c r="E18" s="93">
        <v>54692</v>
      </c>
      <c r="F18" s="93">
        <v>141757</v>
      </c>
      <c r="G18" s="355">
        <f t="shared" si="0"/>
        <v>-61.418483743307206</v>
      </c>
      <c r="H18" s="93">
        <v>658476</v>
      </c>
      <c r="I18" s="93">
        <v>1103920</v>
      </c>
      <c r="J18" s="355">
        <f t="shared" si="1"/>
        <v>-40.351112399449242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41930</v>
      </c>
      <c r="F21" s="93">
        <v>19053</v>
      </c>
      <c r="G21" s="355">
        <f t="shared" ref="G21:G34" si="2">IF(AND(F21&gt; 0,E21&gt;0,E21&lt;=F21*6),E21/F21*100-100,"-")</f>
        <v>120.07033013173779</v>
      </c>
      <c r="H21" s="93">
        <v>188715</v>
      </c>
      <c r="I21" s="93">
        <v>172846</v>
      </c>
      <c r="J21" s="355">
        <f t="shared" ref="J21:J34" si="3">IF(AND(I21&gt; 0,H21&gt;0,H21&lt;=I21*6),H21/I21*100-100,"-")</f>
        <v>9.1810050565242989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8441</v>
      </c>
      <c r="F23" s="93">
        <v>28057</v>
      </c>
      <c r="G23" s="355">
        <f t="shared" si="2"/>
        <v>-69.914816266885268</v>
      </c>
      <c r="H23" s="93">
        <v>92187</v>
      </c>
      <c r="I23" s="93">
        <v>202137</v>
      </c>
      <c r="J23" s="355">
        <f t="shared" si="3"/>
        <v>-54.393802223244627</v>
      </c>
    </row>
    <row r="24" spans="2:10" x14ac:dyDescent="0.2">
      <c r="B24" s="89"/>
      <c r="C24" s="17" t="s">
        <v>117</v>
      </c>
      <c r="D24" s="38">
        <v>12</v>
      </c>
      <c r="E24" s="93">
        <v>4056</v>
      </c>
      <c r="F24" s="93">
        <v>3607</v>
      </c>
      <c r="G24" s="355">
        <f t="shared" si="2"/>
        <v>12.448017743276949</v>
      </c>
      <c r="H24" s="93">
        <v>47344</v>
      </c>
      <c r="I24" s="93">
        <v>76392</v>
      </c>
      <c r="J24" s="355">
        <f t="shared" si="3"/>
        <v>-38.024924075819456</v>
      </c>
    </row>
    <row r="25" spans="2:10" x14ac:dyDescent="0.2">
      <c r="B25" s="89"/>
      <c r="C25" s="17" t="s">
        <v>118</v>
      </c>
      <c r="D25" s="38">
        <v>13</v>
      </c>
      <c r="E25" s="93">
        <v>348</v>
      </c>
      <c r="F25" s="93">
        <v>160</v>
      </c>
      <c r="G25" s="355">
        <f t="shared" si="2"/>
        <v>117.49999999999997</v>
      </c>
      <c r="H25" s="93">
        <v>1503</v>
      </c>
      <c r="I25" s="93">
        <v>1776</v>
      </c>
      <c r="J25" s="355">
        <f t="shared" si="3"/>
        <v>-15.371621621621628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42507</v>
      </c>
      <c r="F27" s="93">
        <v>97872</v>
      </c>
      <c r="G27" s="355">
        <f t="shared" si="2"/>
        <v>-56.56878371750858</v>
      </c>
      <c r="H27" s="93">
        <v>569419</v>
      </c>
      <c r="I27" s="93">
        <v>978415</v>
      </c>
      <c r="J27" s="355">
        <f t="shared" si="3"/>
        <v>-41.801893879386554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6</v>
      </c>
      <c r="G28" s="355">
        <f t="shared" si="2"/>
        <v>-83.333333333333343</v>
      </c>
      <c r="H28" s="93">
        <v>17</v>
      </c>
      <c r="I28" s="93">
        <v>78</v>
      </c>
      <c r="J28" s="355">
        <f t="shared" si="3"/>
        <v>-78.205128205128204</v>
      </c>
    </row>
    <row r="29" spans="2:10" x14ac:dyDescent="0.2">
      <c r="B29" s="89"/>
      <c r="C29" s="17" t="s">
        <v>122</v>
      </c>
      <c r="D29" s="38">
        <v>17</v>
      </c>
      <c r="E29" s="93">
        <v>154004</v>
      </c>
      <c r="F29" s="93">
        <v>132567</v>
      </c>
      <c r="G29" s="355">
        <f t="shared" si="2"/>
        <v>16.170691046791433</v>
      </c>
      <c r="H29" s="93">
        <v>1099526</v>
      </c>
      <c r="I29" s="93">
        <v>1188436</v>
      </c>
      <c r="J29" s="355">
        <f t="shared" si="3"/>
        <v>-7.4812610859987387</v>
      </c>
    </row>
    <row r="30" spans="2:10" x14ac:dyDescent="0.2">
      <c r="B30" s="89"/>
      <c r="C30" s="17" t="s">
        <v>124</v>
      </c>
      <c r="D30" s="38">
        <v>18</v>
      </c>
      <c r="E30" s="93">
        <v>200770</v>
      </c>
      <c r="F30" s="93">
        <v>190405</v>
      </c>
      <c r="G30" s="355">
        <f t="shared" si="2"/>
        <v>5.4436595677634472</v>
      </c>
      <c r="H30" s="93">
        <v>1316827</v>
      </c>
      <c r="I30" s="93">
        <v>1344974</v>
      </c>
      <c r="J30" s="355">
        <f t="shared" si="3"/>
        <v>-2.0927542093750446</v>
      </c>
    </row>
    <row r="31" spans="2:10" x14ac:dyDescent="0.2">
      <c r="B31" s="89"/>
      <c r="C31" s="17" t="s">
        <v>125</v>
      </c>
      <c r="D31" s="38">
        <v>19</v>
      </c>
      <c r="E31" s="93">
        <v>51529</v>
      </c>
      <c r="F31" s="93">
        <v>56146</v>
      </c>
      <c r="G31" s="355">
        <f t="shared" si="2"/>
        <v>-8.2232037901186175</v>
      </c>
      <c r="H31" s="93">
        <v>580915</v>
      </c>
      <c r="I31" s="93">
        <v>589048</v>
      </c>
      <c r="J31" s="355">
        <f t="shared" si="3"/>
        <v>-1.3807024215344086</v>
      </c>
    </row>
    <row r="32" spans="2:10" x14ac:dyDescent="0.2">
      <c r="B32" s="89"/>
      <c r="C32" s="17" t="s">
        <v>126</v>
      </c>
      <c r="D32" s="38">
        <v>20</v>
      </c>
      <c r="E32" s="93">
        <v>17735</v>
      </c>
      <c r="F32" s="93">
        <v>18701</v>
      </c>
      <c r="G32" s="355">
        <f t="shared" si="2"/>
        <v>-5.1654991711673262</v>
      </c>
      <c r="H32" s="93">
        <v>161419</v>
      </c>
      <c r="I32" s="93">
        <v>167884</v>
      </c>
      <c r="J32" s="355">
        <f t="shared" si="3"/>
        <v>-3.8508732219866033</v>
      </c>
    </row>
    <row r="33" spans="2:10" x14ac:dyDescent="0.2">
      <c r="B33" s="89"/>
      <c r="C33" s="17" t="s">
        <v>127</v>
      </c>
      <c r="D33" s="38">
        <v>21</v>
      </c>
      <c r="E33" s="93">
        <v>8551</v>
      </c>
      <c r="F33" s="93">
        <v>16199</v>
      </c>
      <c r="G33" s="355">
        <f t="shared" si="2"/>
        <v>-47.212790913019319</v>
      </c>
      <c r="H33" s="93">
        <v>91426</v>
      </c>
      <c r="I33" s="93">
        <v>96489</v>
      </c>
      <c r="J33" s="355">
        <f t="shared" si="3"/>
        <v>-5.2472302542258689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1845936</v>
      </c>
      <c r="F34" s="129">
        <f>SUM(F11:F33)</f>
        <v>1788082</v>
      </c>
      <c r="G34" s="357">
        <f t="shared" si="2"/>
        <v>3.2355339408371577</v>
      </c>
      <c r="H34" s="75">
        <f>SUM(H11:H33)</f>
        <v>16666816</v>
      </c>
      <c r="I34" s="75">
        <f>SUM(I11:I33)</f>
        <v>16289703</v>
      </c>
      <c r="J34" s="357">
        <f t="shared" si="3"/>
        <v>2.3150391385281921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44326</v>
      </c>
      <c r="F15" s="93">
        <v>54290</v>
      </c>
      <c r="G15" s="355">
        <f t="shared" si="0"/>
        <v>-18.353287898323813</v>
      </c>
      <c r="H15" s="93">
        <v>398432</v>
      </c>
      <c r="I15" s="93">
        <v>536726</v>
      </c>
      <c r="J15" s="355">
        <f t="shared" si="1"/>
        <v>-25.766219635344669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72058</v>
      </c>
      <c r="F17" s="93">
        <v>40274</v>
      </c>
      <c r="G17" s="355">
        <f t="shared" si="0"/>
        <v>78.919402095644841</v>
      </c>
      <c r="H17" s="93">
        <v>613387</v>
      </c>
      <c r="I17" s="93">
        <v>516139</v>
      </c>
      <c r="J17" s="355">
        <f t="shared" si="1"/>
        <v>18.841436124764826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116384</v>
      </c>
      <c r="F34" s="129">
        <f>SUM(F11:F33)</f>
        <v>94564</v>
      </c>
      <c r="G34" s="357">
        <f t="shared" si="2"/>
        <v>23.074320037223472</v>
      </c>
      <c r="H34" s="75">
        <f>SUM(H11:H33)</f>
        <v>1011819</v>
      </c>
      <c r="I34" s="75">
        <f>SUM(I11:I33)</f>
        <v>1052865</v>
      </c>
      <c r="J34" s="357">
        <f t="shared" si="3"/>
        <v>-3.8985055064039642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789803</v>
      </c>
      <c r="F11" s="123"/>
      <c r="G11" s="123">
        <v>705349</v>
      </c>
      <c r="H11" s="355">
        <f>IF(AND(G11&gt; 0,E11&gt;0,E11&lt;=G11*6),E11/G11*100-100,"-")</f>
        <v>11.973363540601881</v>
      </c>
      <c r="I11" s="187">
        <v>8530645</v>
      </c>
      <c r="J11" s="123"/>
      <c r="K11" s="123">
        <v>8125217</v>
      </c>
      <c r="L11" s="355">
        <f t="shared" ref="L11:L18" si="0">IF(AND(K11&gt; 0,I11&gt;0,I11&lt;=K11*6),I11/K11*100-100,"-")</f>
        <v>4.9897498122203956</v>
      </c>
    </row>
    <row r="12" spans="1:14" x14ac:dyDescent="0.2">
      <c r="B12" s="89"/>
      <c r="C12" s="17" t="s">
        <v>106</v>
      </c>
      <c r="D12" s="38">
        <v>2</v>
      </c>
      <c r="E12" s="371">
        <v>1515947</v>
      </c>
      <c r="F12" s="195" t="s">
        <v>123</v>
      </c>
      <c r="G12" s="123">
        <v>1519249</v>
      </c>
      <c r="H12" s="355">
        <f t="shared" ref="H12:H18" si="1">IF(AND(G12&gt; 0,E12&gt;0,E12&lt;=G12*6),E12/G12*100-100,"-")</f>
        <v>-0.21734422731231007</v>
      </c>
      <c r="I12" s="187">
        <v>12333810</v>
      </c>
      <c r="J12" s="196" t="s">
        <v>168</v>
      </c>
      <c r="K12" s="123">
        <v>13448069</v>
      </c>
      <c r="L12" s="355">
        <f t="shared" si="0"/>
        <v>-8.2856430912125774</v>
      </c>
    </row>
    <row r="13" spans="1:14" x14ac:dyDescent="0.2">
      <c r="B13" s="89"/>
      <c r="C13" s="17" t="s">
        <v>107</v>
      </c>
      <c r="D13" s="38">
        <v>3</v>
      </c>
      <c r="E13" s="371">
        <v>228163</v>
      </c>
      <c r="F13" s="123"/>
      <c r="G13" s="123">
        <v>271097</v>
      </c>
      <c r="H13" s="355">
        <f t="shared" si="1"/>
        <v>-15.837135785346206</v>
      </c>
      <c r="I13" s="187">
        <v>2566809</v>
      </c>
      <c r="J13" s="197"/>
      <c r="K13" s="123">
        <v>2549657</v>
      </c>
      <c r="L13" s="355">
        <f t="shared" si="0"/>
        <v>0.6727179381383479</v>
      </c>
    </row>
    <row r="14" spans="1:14" x14ac:dyDescent="0.2">
      <c r="B14" s="89"/>
      <c r="C14" s="17" t="s">
        <v>108</v>
      </c>
      <c r="D14" s="38">
        <v>4</v>
      </c>
      <c r="E14" s="371">
        <v>3134830</v>
      </c>
      <c r="F14" s="123"/>
      <c r="G14" s="123">
        <v>3146282</v>
      </c>
      <c r="H14" s="355">
        <f t="shared" si="1"/>
        <v>-0.36398517361126892</v>
      </c>
      <c r="I14" s="187">
        <v>26157728</v>
      </c>
      <c r="J14" s="197"/>
      <c r="K14" s="123">
        <v>28375244</v>
      </c>
      <c r="L14" s="355">
        <f t="shared" si="0"/>
        <v>-7.8149671594013483</v>
      </c>
    </row>
    <row r="15" spans="1:14" x14ac:dyDescent="0.2">
      <c r="B15" s="89"/>
      <c r="C15" s="17" t="s">
        <v>109</v>
      </c>
      <c r="D15" s="38">
        <v>5</v>
      </c>
      <c r="E15" s="371">
        <v>933760</v>
      </c>
      <c r="F15" s="195" t="s">
        <v>167</v>
      </c>
      <c r="G15" s="123">
        <v>1267396</v>
      </c>
      <c r="H15" s="355">
        <f t="shared" si="1"/>
        <v>-26.324526825080724</v>
      </c>
      <c r="I15" s="187">
        <v>12186568</v>
      </c>
      <c r="J15" s="195" t="s">
        <v>352</v>
      </c>
      <c r="K15" s="123">
        <v>11511560</v>
      </c>
      <c r="L15" s="355">
        <f t="shared" si="0"/>
        <v>5.8637404487315479</v>
      </c>
    </row>
    <row r="16" spans="1:14" x14ac:dyDescent="0.2">
      <c r="B16" s="89"/>
      <c r="C16" s="17" t="s">
        <v>110</v>
      </c>
      <c r="D16" s="38">
        <v>6</v>
      </c>
      <c r="E16" s="371">
        <v>74317</v>
      </c>
      <c r="F16" s="123"/>
      <c r="G16" s="123">
        <v>27835</v>
      </c>
      <c r="H16" s="355">
        <f t="shared" si="1"/>
        <v>166.99119813184836</v>
      </c>
      <c r="I16" s="187">
        <v>780787</v>
      </c>
      <c r="J16" s="197"/>
      <c r="K16" s="123">
        <v>321470</v>
      </c>
      <c r="L16" s="355">
        <f t="shared" si="0"/>
        <v>142.88020655115562</v>
      </c>
    </row>
    <row r="17" spans="2:12" x14ac:dyDescent="0.2">
      <c r="B17" s="89"/>
      <c r="C17" s="17" t="s">
        <v>111</v>
      </c>
      <c r="D17" s="38">
        <v>7</v>
      </c>
      <c r="E17" s="371">
        <v>72399</v>
      </c>
      <c r="F17" s="195" t="s">
        <v>166</v>
      </c>
      <c r="G17" s="123">
        <v>86227</v>
      </c>
      <c r="H17" s="355">
        <f t="shared" si="1"/>
        <v>-16.036740232177863</v>
      </c>
      <c r="I17" s="187">
        <v>597465</v>
      </c>
      <c r="J17" s="196" t="s">
        <v>353</v>
      </c>
      <c r="K17" s="123">
        <v>1291784</v>
      </c>
      <c r="L17" s="355">
        <f t="shared" si="0"/>
        <v>-53.748846556390234</v>
      </c>
    </row>
    <row r="18" spans="2:12" x14ac:dyDescent="0.2">
      <c r="B18" s="105"/>
      <c r="C18" s="17" t="s">
        <v>112</v>
      </c>
      <c r="D18" s="38">
        <v>8</v>
      </c>
      <c r="E18" s="371">
        <v>97811</v>
      </c>
      <c r="F18" s="123"/>
      <c r="G18" s="123">
        <v>93198</v>
      </c>
      <c r="H18" s="355">
        <f t="shared" si="1"/>
        <v>4.9496770316959555</v>
      </c>
      <c r="I18" s="187">
        <v>1100827</v>
      </c>
      <c r="J18" s="197"/>
      <c r="K18" s="123">
        <v>937358</v>
      </c>
      <c r="L18" s="355">
        <f t="shared" si="0"/>
        <v>17.439334811246084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274023</v>
      </c>
      <c r="F21" s="123"/>
      <c r="G21" s="123">
        <v>308870</v>
      </c>
      <c r="H21" s="355">
        <f t="shared" ref="H21:H36" si="2">IF(AND(G21&gt; 0,E21&gt;0,E21&lt;=G21*6),E21/G21*100-100,"-")</f>
        <v>-11.282092789846871</v>
      </c>
      <c r="I21" s="187">
        <v>2658278</v>
      </c>
      <c r="J21" s="123"/>
      <c r="K21" s="123">
        <v>3038783</v>
      </c>
      <c r="L21" s="355">
        <f t="shared" ref="L21:L36" si="3">IF(AND(K21&gt; 0,I21&gt;0,I21&lt;=K21*6),I21/K21*100-100,"-")</f>
        <v>-12.521624610905093</v>
      </c>
    </row>
    <row r="22" spans="2:12" x14ac:dyDescent="0.2">
      <c r="B22" s="89"/>
      <c r="C22" s="17" t="s">
        <v>115</v>
      </c>
      <c r="D22" s="38">
        <v>10</v>
      </c>
      <c r="E22" s="371">
        <v>28747</v>
      </c>
      <c r="F22" s="123"/>
      <c r="G22" s="123">
        <v>29679</v>
      </c>
      <c r="H22" s="355">
        <f t="shared" si="2"/>
        <v>-3.1402675292294191</v>
      </c>
      <c r="I22" s="187">
        <v>302614</v>
      </c>
      <c r="J22" s="197"/>
      <c r="K22" s="123">
        <v>311457</v>
      </c>
      <c r="L22" s="355">
        <f t="shared" si="3"/>
        <v>-2.8392362348574522</v>
      </c>
    </row>
    <row r="23" spans="2:12" x14ac:dyDescent="0.2">
      <c r="B23" s="89"/>
      <c r="C23" s="17" t="s">
        <v>116</v>
      </c>
      <c r="D23" s="38">
        <v>11</v>
      </c>
      <c r="E23" s="371">
        <v>13271</v>
      </c>
      <c r="F23" s="123"/>
      <c r="G23" s="123">
        <v>30736</v>
      </c>
      <c r="H23" s="355">
        <f t="shared" si="2"/>
        <v>-56.822618427902135</v>
      </c>
      <c r="I23" s="187">
        <v>133694</v>
      </c>
      <c r="J23" s="197"/>
      <c r="K23" s="123">
        <v>157438</v>
      </c>
      <c r="L23" s="355">
        <f t="shared" si="3"/>
        <v>-15.081492397007082</v>
      </c>
    </row>
    <row r="24" spans="2:12" x14ac:dyDescent="0.2">
      <c r="B24" s="89"/>
      <c r="C24" s="17" t="s">
        <v>117</v>
      </c>
      <c r="D24" s="38">
        <v>12</v>
      </c>
      <c r="E24" s="371">
        <v>9019</v>
      </c>
      <c r="F24" s="123"/>
      <c r="G24" s="123">
        <v>16055</v>
      </c>
      <c r="H24" s="355">
        <f t="shared" si="2"/>
        <v>-43.824353783867956</v>
      </c>
      <c r="I24" s="187">
        <v>94538</v>
      </c>
      <c r="J24" s="197"/>
      <c r="K24" s="123">
        <v>112221</v>
      </c>
      <c r="L24" s="355">
        <f t="shared" si="3"/>
        <v>-15.757300327033263</v>
      </c>
    </row>
    <row r="25" spans="2:12" x14ac:dyDescent="0.2">
      <c r="B25" s="89"/>
      <c r="C25" s="17" t="s">
        <v>118</v>
      </c>
      <c r="D25" s="38">
        <v>13</v>
      </c>
      <c r="E25" s="371">
        <v>495</v>
      </c>
      <c r="F25" s="123"/>
      <c r="G25" s="123">
        <v>709</v>
      </c>
      <c r="H25" s="355">
        <f t="shared" si="2"/>
        <v>-30.18335684062059</v>
      </c>
      <c r="I25" s="187">
        <v>4279</v>
      </c>
      <c r="J25" s="197"/>
      <c r="K25" s="123">
        <v>6428</v>
      </c>
      <c r="L25" s="355">
        <f t="shared" si="3"/>
        <v>-33.431860609831986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346494</v>
      </c>
      <c r="F27" s="123"/>
      <c r="G27" s="123">
        <v>898038</v>
      </c>
      <c r="H27" s="355">
        <f t="shared" si="2"/>
        <v>-61.416554756034827</v>
      </c>
      <c r="I27" s="187">
        <v>3762545</v>
      </c>
      <c r="J27" s="197"/>
      <c r="K27" s="123">
        <v>7771903</v>
      </c>
      <c r="L27" s="355">
        <f t="shared" si="3"/>
        <v>-51.587854351759148</v>
      </c>
    </row>
    <row r="28" spans="2:12" x14ac:dyDescent="0.2">
      <c r="B28" s="89"/>
      <c r="C28" s="17" t="s">
        <v>121</v>
      </c>
      <c r="D28" s="38">
        <v>16</v>
      </c>
      <c r="E28" s="371">
        <v>1591</v>
      </c>
      <c r="F28" s="123"/>
      <c r="G28" s="123">
        <v>1630</v>
      </c>
      <c r="H28" s="355">
        <f t="shared" si="2"/>
        <v>-2.3926380368098137</v>
      </c>
      <c r="I28" s="187">
        <v>12766</v>
      </c>
      <c r="J28" s="197"/>
      <c r="K28" s="123">
        <v>14227</v>
      </c>
      <c r="L28" s="355">
        <f t="shared" si="3"/>
        <v>-10.269206438462078</v>
      </c>
    </row>
    <row r="29" spans="2:12" x14ac:dyDescent="0.2">
      <c r="B29" s="89"/>
      <c r="C29" s="17" t="s">
        <v>122</v>
      </c>
      <c r="D29" s="38">
        <v>17</v>
      </c>
      <c r="E29" s="371">
        <v>77703</v>
      </c>
      <c r="F29" s="123"/>
      <c r="G29" s="123">
        <v>94749</v>
      </c>
      <c r="H29" s="355">
        <f t="shared" si="2"/>
        <v>-17.990691194630031</v>
      </c>
      <c r="I29" s="187">
        <v>589932</v>
      </c>
      <c r="J29" s="197"/>
      <c r="K29" s="123">
        <v>754738</v>
      </c>
      <c r="L29" s="355">
        <f t="shared" si="3"/>
        <v>-21.836186862195888</v>
      </c>
    </row>
    <row r="30" spans="2:12" x14ac:dyDescent="0.2">
      <c r="B30" s="89"/>
      <c r="C30" s="17" t="s">
        <v>124</v>
      </c>
      <c r="D30" s="38">
        <v>18</v>
      </c>
      <c r="E30" s="371">
        <v>233825</v>
      </c>
      <c r="F30" s="123"/>
      <c r="G30" s="123">
        <v>255149</v>
      </c>
      <c r="H30" s="355">
        <f t="shared" si="2"/>
        <v>-8.3574695570039523</v>
      </c>
      <c r="I30" s="187">
        <v>1505775</v>
      </c>
      <c r="J30" s="197"/>
      <c r="K30" s="123">
        <v>1488262</v>
      </c>
      <c r="L30" s="355">
        <f t="shared" si="3"/>
        <v>1.1767417296148182</v>
      </c>
    </row>
    <row r="31" spans="2:12" x14ac:dyDescent="0.2">
      <c r="B31" s="89"/>
      <c r="C31" s="17" t="s">
        <v>125</v>
      </c>
      <c r="D31" s="38">
        <v>19</v>
      </c>
      <c r="E31" s="371">
        <v>66371</v>
      </c>
      <c r="F31" s="123"/>
      <c r="G31" s="123">
        <v>68953</v>
      </c>
      <c r="H31" s="355">
        <f t="shared" si="2"/>
        <v>-3.7445796412048793</v>
      </c>
      <c r="I31" s="187">
        <v>693510</v>
      </c>
      <c r="J31" s="197"/>
      <c r="K31" s="123">
        <v>756982</v>
      </c>
      <c r="L31" s="355">
        <f t="shared" si="3"/>
        <v>-8.384875730202296</v>
      </c>
    </row>
    <row r="32" spans="2:12" x14ac:dyDescent="0.2">
      <c r="B32" s="89"/>
      <c r="C32" s="17" t="s">
        <v>126</v>
      </c>
      <c r="D32" s="38">
        <v>20</v>
      </c>
      <c r="E32" s="371">
        <v>11359</v>
      </c>
      <c r="F32" s="123"/>
      <c r="G32" s="123">
        <v>9516</v>
      </c>
      <c r="H32" s="355">
        <f t="shared" si="2"/>
        <v>19.367381252627155</v>
      </c>
      <c r="I32" s="187">
        <v>102671</v>
      </c>
      <c r="J32" s="197"/>
      <c r="K32" s="123">
        <v>102845</v>
      </c>
      <c r="L32" s="355">
        <f t="shared" si="3"/>
        <v>-0.16918664008946394</v>
      </c>
    </row>
    <row r="33" spans="2:12" x14ac:dyDescent="0.2">
      <c r="B33" s="89"/>
      <c r="C33" s="17" t="s">
        <v>127</v>
      </c>
      <c r="D33" s="38">
        <v>21</v>
      </c>
      <c r="E33" s="371">
        <v>76901</v>
      </c>
      <c r="F33" s="123"/>
      <c r="G33" s="123">
        <v>97667</v>
      </c>
      <c r="H33" s="355">
        <f t="shared" si="2"/>
        <v>-21.262043474254355</v>
      </c>
      <c r="I33" s="187">
        <v>923272</v>
      </c>
      <c r="J33" s="197"/>
      <c r="K33" s="123">
        <v>894301</v>
      </c>
      <c r="L33" s="355">
        <f t="shared" si="3"/>
        <v>3.2395133182228335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7986829</v>
      </c>
      <c r="F34" s="123"/>
      <c r="G34" s="123">
        <f>SUM(G11:G33)</f>
        <v>8928384</v>
      </c>
      <c r="H34" s="355">
        <f t="shared" si="2"/>
        <v>-10.545637374019762</v>
      </c>
      <c r="I34" s="187">
        <f>SUM(I11:I33)</f>
        <v>75038513</v>
      </c>
      <c r="J34" s="197"/>
      <c r="K34" s="123">
        <f>SUM(K11:K33)</f>
        <v>81969944</v>
      </c>
      <c r="L34" s="355">
        <f t="shared" si="3"/>
        <v>-8.4560640910038956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375574</v>
      </c>
      <c r="F35" s="201"/>
      <c r="G35" s="123">
        <v>466407</v>
      </c>
      <c r="H35" s="355">
        <f t="shared" si="2"/>
        <v>-19.47505076038739</v>
      </c>
      <c r="I35" s="122">
        <v>4458409</v>
      </c>
      <c r="J35" s="201"/>
      <c r="K35" s="123">
        <v>4643888</v>
      </c>
      <c r="L35" s="355">
        <f t="shared" si="3"/>
        <v>-3.9940455066961107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7611255</v>
      </c>
      <c r="F36" s="83"/>
      <c r="G36" s="203">
        <f>G34-G35</f>
        <v>8461977</v>
      </c>
      <c r="H36" s="357">
        <f t="shared" si="2"/>
        <v>-10.053466228991169</v>
      </c>
      <c r="I36" s="203">
        <f>I34-I35</f>
        <v>70580104</v>
      </c>
      <c r="J36" s="83"/>
      <c r="K36" s="370">
        <f>K34-K35</f>
        <v>77326056</v>
      </c>
      <c r="L36" s="374">
        <f t="shared" si="3"/>
        <v>-8.7240347548567598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17379</v>
      </c>
      <c r="L38" s="453">
        <v>100303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86394</v>
      </c>
      <c r="F39" s="453"/>
      <c r="G39" s="454">
        <v>658570</v>
      </c>
      <c r="H39" s="452"/>
      <c r="I39" s="452"/>
      <c r="J39" s="389" t="s">
        <v>175</v>
      </c>
      <c r="K39" s="454">
        <v>1887</v>
      </c>
      <c r="L39" s="453">
        <v>24041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1215903</v>
      </c>
      <c r="F40" s="453"/>
      <c r="G40" s="454">
        <v>10014402</v>
      </c>
      <c r="H40" s="452"/>
      <c r="I40" s="452"/>
      <c r="J40" s="389" t="s">
        <v>177</v>
      </c>
      <c r="K40" s="454">
        <v>12835</v>
      </c>
      <c r="L40" s="453">
        <v>74408</v>
      </c>
    </row>
    <row r="41" spans="2:12" s="67" customFormat="1" ht="10.15" customHeight="1" x14ac:dyDescent="0.2">
      <c r="B41" s="452"/>
      <c r="C41" s="389" t="s">
        <v>288</v>
      </c>
      <c r="E41" s="453">
        <v>213650</v>
      </c>
      <c r="F41" s="453"/>
      <c r="G41" s="454">
        <v>1660838</v>
      </c>
      <c r="H41" s="452"/>
      <c r="I41" s="452"/>
      <c r="J41" s="389" t="s">
        <v>178</v>
      </c>
      <c r="K41" s="454">
        <v>9471</v>
      </c>
      <c r="L41" s="453">
        <v>163304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30827</v>
      </c>
      <c r="L42" s="453">
        <v>235409</v>
      </c>
    </row>
    <row r="43" spans="2:12" ht="10.15" customHeight="1" x14ac:dyDescent="0.2">
      <c r="B43" s="455"/>
      <c r="C43" s="495" t="s">
        <v>355</v>
      </c>
      <c r="D43" s="496"/>
      <c r="E43" s="497">
        <v>44485</v>
      </c>
      <c r="F43" s="497"/>
      <c r="G43" s="498">
        <v>544504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889275</v>
      </c>
      <c r="F44" s="494"/>
      <c r="G44" s="498">
        <v>11642064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8906875</v>
      </c>
      <c r="F12" s="122">
        <v>53</v>
      </c>
      <c r="G12" s="122">
        <v>301405</v>
      </c>
      <c r="H12" s="122">
        <v>0</v>
      </c>
      <c r="I12" s="122"/>
      <c r="J12" s="123">
        <v>-53648</v>
      </c>
      <c r="K12" s="122">
        <v>-20512</v>
      </c>
      <c r="L12" s="122">
        <f>E12-F12-G12-H12+J12-K12-M12</f>
        <v>41636</v>
      </c>
      <c r="M12" s="122">
        <v>8530645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14656887</v>
      </c>
      <c r="F13" s="122">
        <v>841854</v>
      </c>
      <c r="G13" s="122">
        <v>1358151</v>
      </c>
      <c r="H13" s="122">
        <v>0</v>
      </c>
      <c r="I13" s="122"/>
      <c r="J13" s="123">
        <v>-350454</v>
      </c>
      <c r="K13" s="122">
        <v>-131976</v>
      </c>
      <c r="L13" s="122">
        <f t="shared" ref="L13:L19" si="0">E13-F13-G13-H13+J13-K13-M13</f>
        <v>-95406</v>
      </c>
      <c r="M13" s="122">
        <v>12333810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4013808</v>
      </c>
      <c r="F14" s="122">
        <v>62925</v>
      </c>
      <c r="G14" s="122">
        <v>1734142</v>
      </c>
      <c r="H14" s="122">
        <v>0</v>
      </c>
      <c r="I14" s="122"/>
      <c r="J14" s="123">
        <v>388906</v>
      </c>
      <c r="K14" s="122">
        <v>-54449</v>
      </c>
      <c r="L14" s="122">
        <f t="shared" si="0"/>
        <v>93287</v>
      </c>
      <c r="M14" s="122">
        <v>2566809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33587184</v>
      </c>
      <c r="F15" s="122">
        <v>616612</v>
      </c>
      <c r="G15" s="122">
        <v>4605585</v>
      </c>
      <c r="H15" s="122">
        <v>0</v>
      </c>
      <c r="I15" s="122"/>
      <c r="J15" s="123">
        <v>-1797773</v>
      </c>
      <c r="K15" s="122">
        <v>291099</v>
      </c>
      <c r="L15" s="122">
        <f t="shared" si="0"/>
        <v>118387</v>
      </c>
      <c r="M15" s="122">
        <v>26157728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11606894</v>
      </c>
      <c r="F16" s="122">
        <v>489179</v>
      </c>
      <c r="G16" s="122">
        <v>484190</v>
      </c>
      <c r="H16" s="122">
        <v>398432</v>
      </c>
      <c r="I16" s="122"/>
      <c r="J16" s="123">
        <v>1728353</v>
      </c>
      <c r="K16" s="122">
        <v>-260618</v>
      </c>
      <c r="L16" s="122">
        <f t="shared" si="0"/>
        <v>37496</v>
      </c>
      <c r="M16" s="122">
        <v>12186568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678824</v>
      </c>
      <c r="F17" s="122">
        <v>7574</v>
      </c>
      <c r="G17" s="122">
        <v>108598</v>
      </c>
      <c r="H17" s="122">
        <v>0</v>
      </c>
      <c r="I17" s="122"/>
      <c r="J17" s="123">
        <v>73057</v>
      </c>
      <c r="K17" s="122">
        <v>-140435</v>
      </c>
      <c r="L17" s="122">
        <f t="shared" si="0"/>
        <v>-4643</v>
      </c>
      <c r="M17" s="122">
        <v>780787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2591195</v>
      </c>
      <c r="F18" s="122">
        <v>226812</v>
      </c>
      <c r="G18" s="122">
        <v>1021962</v>
      </c>
      <c r="H18" s="122">
        <v>613387</v>
      </c>
      <c r="I18" s="122"/>
      <c r="J18" s="123">
        <v>-12295</v>
      </c>
      <c r="K18" s="122">
        <v>80942</v>
      </c>
      <c r="L18" s="122">
        <f t="shared" si="0"/>
        <v>38332</v>
      </c>
      <c r="M18" s="122">
        <v>597465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1635628</v>
      </c>
      <c r="F19" s="122">
        <v>13241</v>
      </c>
      <c r="G19" s="122">
        <v>645235</v>
      </c>
      <c r="H19" s="122">
        <v>0</v>
      </c>
      <c r="I19" s="122"/>
      <c r="J19" s="123">
        <v>138738</v>
      </c>
      <c r="K19" s="122">
        <v>59298</v>
      </c>
      <c r="L19" s="122">
        <f t="shared" si="0"/>
        <v>-44235</v>
      </c>
      <c r="M19" s="122">
        <v>1100827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2905871</v>
      </c>
      <c r="F22" s="122">
        <v>16123</v>
      </c>
      <c r="G22" s="122">
        <v>172592</v>
      </c>
      <c r="H22" s="122">
        <v>0</v>
      </c>
      <c r="I22" s="122"/>
      <c r="J22" s="123">
        <v>137</v>
      </c>
      <c r="K22" s="122">
        <v>21225</v>
      </c>
      <c r="L22" s="122">
        <f t="shared" ref="L22:L34" si="1">E22-F22-G22-H22+J22-K22-M22</f>
        <v>37790</v>
      </c>
      <c r="M22" s="122">
        <v>2658278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307111</v>
      </c>
      <c r="F23" s="122">
        <v>0</v>
      </c>
      <c r="G23" s="122">
        <v>0</v>
      </c>
      <c r="H23" s="122">
        <v>0</v>
      </c>
      <c r="I23" s="122"/>
      <c r="J23" s="123">
        <v>7</v>
      </c>
      <c r="K23" s="122">
        <v>-315</v>
      </c>
      <c r="L23" s="122">
        <f t="shared" si="1"/>
        <v>4819</v>
      </c>
      <c r="M23" s="122">
        <v>302614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241846</v>
      </c>
      <c r="F24" s="122">
        <v>40102</v>
      </c>
      <c r="G24" s="122">
        <v>52085</v>
      </c>
      <c r="H24" s="122">
        <v>0</v>
      </c>
      <c r="I24" s="122"/>
      <c r="J24" s="123">
        <v>3881</v>
      </c>
      <c r="K24" s="122">
        <v>3649</v>
      </c>
      <c r="L24" s="122">
        <f t="shared" si="1"/>
        <v>16197</v>
      </c>
      <c r="M24" s="122">
        <v>133694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143394</v>
      </c>
      <c r="F25" s="122">
        <v>12273</v>
      </c>
      <c r="G25" s="122">
        <v>35071</v>
      </c>
      <c r="H25" s="122">
        <v>0</v>
      </c>
      <c r="I25" s="122"/>
      <c r="J25" s="123">
        <v>-189</v>
      </c>
      <c r="K25" s="122">
        <v>-2244</v>
      </c>
      <c r="L25" s="122">
        <f t="shared" si="1"/>
        <v>3567</v>
      </c>
      <c r="M25" s="122">
        <v>94538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5125</v>
      </c>
      <c r="F26" s="122">
        <v>0</v>
      </c>
      <c r="G26" s="122">
        <v>1503</v>
      </c>
      <c r="H26" s="122">
        <v>0</v>
      </c>
      <c r="I26" s="122"/>
      <c r="J26" s="123">
        <v>-6</v>
      </c>
      <c r="K26" s="122">
        <v>-549</v>
      </c>
      <c r="L26" s="122">
        <f t="shared" si="1"/>
        <v>-114</v>
      </c>
      <c r="M26" s="122">
        <v>4279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4387002</v>
      </c>
      <c r="F28" s="122">
        <v>360142</v>
      </c>
      <c r="G28" s="122">
        <v>209277</v>
      </c>
      <c r="H28" s="122">
        <v>0</v>
      </c>
      <c r="I28" s="122"/>
      <c r="J28" s="123">
        <v>-35728</v>
      </c>
      <c r="K28" s="122">
        <v>-4590</v>
      </c>
      <c r="L28" s="122">
        <f t="shared" si="1"/>
        <v>23900</v>
      </c>
      <c r="M28" s="122">
        <v>3762545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11750</v>
      </c>
      <c r="F29" s="122">
        <v>12</v>
      </c>
      <c r="G29" s="122">
        <v>5</v>
      </c>
      <c r="H29" s="122">
        <v>0</v>
      </c>
      <c r="I29" s="122"/>
      <c r="J29" s="123">
        <v>0</v>
      </c>
      <c r="K29" s="122">
        <v>-102</v>
      </c>
      <c r="L29" s="122">
        <f t="shared" si="1"/>
        <v>-931</v>
      </c>
      <c r="M29" s="122">
        <v>12766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1606229</v>
      </c>
      <c r="F30" s="122">
        <v>337426</v>
      </c>
      <c r="G30" s="122">
        <v>762100</v>
      </c>
      <c r="H30" s="122">
        <v>0</v>
      </c>
      <c r="I30" s="122"/>
      <c r="J30" s="123">
        <v>-53774</v>
      </c>
      <c r="K30" s="122">
        <v>-38343</v>
      </c>
      <c r="L30" s="122">
        <f t="shared" si="1"/>
        <v>-98660</v>
      </c>
      <c r="M30" s="122">
        <v>589932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2743408</v>
      </c>
      <c r="F31" s="122">
        <v>136130</v>
      </c>
      <c r="G31" s="122">
        <v>1180697</v>
      </c>
      <c r="H31" s="122">
        <v>0</v>
      </c>
      <c r="I31" s="122"/>
      <c r="J31" s="123">
        <v>40164</v>
      </c>
      <c r="K31" s="122">
        <v>2064</v>
      </c>
      <c r="L31" s="122">
        <f t="shared" si="1"/>
        <v>-41094</v>
      </c>
      <c r="M31" s="122">
        <v>1505775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1239423</v>
      </c>
      <c r="F32" s="122">
        <v>7114</v>
      </c>
      <c r="G32" s="122">
        <v>573801</v>
      </c>
      <c r="H32" s="122">
        <v>0</v>
      </c>
      <c r="I32" s="122"/>
      <c r="J32" s="123">
        <v>0</v>
      </c>
      <c r="K32" s="122">
        <v>-32932</v>
      </c>
      <c r="L32" s="122">
        <f t="shared" si="1"/>
        <v>-2070</v>
      </c>
      <c r="M32" s="122">
        <v>693510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257723</v>
      </c>
      <c r="F33" s="122">
        <v>52856</v>
      </c>
      <c r="G33" s="122">
        <v>108563</v>
      </c>
      <c r="H33" s="122">
        <v>0</v>
      </c>
      <c r="I33" s="122"/>
      <c r="J33" s="123">
        <v>4315</v>
      </c>
      <c r="K33" s="122">
        <v>-4848</v>
      </c>
      <c r="L33" s="122">
        <f t="shared" si="1"/>
        <v>2796</v>
      </c>
      <c r="M33" s="122">
        <v>102671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1044138</v>
      </c>
      <c r="F34" s="122">
        <v>38</v>
      </c>
      <c r="G34" s="122">
        <v>91388</v>
      </c>
      <c r="H34" s="122">
        <v>0</v>
      </c>
      <c r="I34" s="122"/>
      <c r="J34" s="123">
        <v>-73691</v>
      </c>
      <c r="K34" s="122">
        <v>-5003</v>
      </c>
      <c r="L34" s="122">
        <f t="shared" si="1"/>
        <v>-39248</v>
      </c>
      <c r="M34" s="122">
        <v>923272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92570315</v>
      </c>
      <c r="F35" s="127">
        <f>SUM(F12:F34)</f>
        <v>3220466</v>
      </c>
      <c r="G35" s="127">
        <f>SUM(G12:G34)</f>
        <v>13446350</v>
      </c>
      <c r="H35" s="127">
        <f>SUM(H12:H34)</f>
        <v>1011819</v>
      </c>
      <c r="I35" s="127"/>
      <c r="J35" s="128">
        <f>SUM(J12:J34)</f>
        <v>0</v>
      </c>
      <c r="K35" s="129">
        <f>SUM(K12:K34)</f>
        <v>-238639</v>
      </c>
      <c r="L35" s="129">
        <f>SUM(L12:L34)</f>
        <v>91806</v>
      </c>
      <c r="M35" s="127">
        <f>SUM(M12:M34)</f>
        <v>75038513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4129766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328643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70580104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789803</v>
      </c>
      <c r="F10" s="122">
        <v>757670</v>
      </c>
      <c r="G10" s="122">
        <v>0</v>
      </c>
      <c r="H10" s="122">
        <v>0</v>
      </c>
      <c r="I10" s="122">
        <v>0</v>
      </c>
      <c r="J10" s="93">
        <f>E10-F10-G10-H10-I10</f>
        <v>32133</v>
      </c>
    </row>
    <row r="11" spans="2:10" x14ac:dyDescent="0.2">
      <c r="B11" s="89"/>
      <c r="C11" s="17" t="s">
        <v>106</v>
      </c>
      <c r="D11" s="38">
        <v>2</v>
      </c>
      <c r="E11" s="122">
        <v>1515947</v>
      </c>
      <c r="F11" s="122">
        <v>0</v>
      </c>
      <c r="G11" s="122">
        <v>0</v>
      </c>
      <c r="H11" s="122">
        <v>0</v>
      </c>
      <c r="I11" s="122">
        <v>3842</v>
      </c>
      <c r="J11" s="93">
        <f t="shared" ref="J11:J17" si="0">E11-F11-G11-H11-I11</f>
        <v>1512105</v>
      </c>
    </row>
    <row r="12" spans="2:10" x14ac:dyDescent="0.2">
      <c r="B12" s="89"/>
      <c r="C12" s="17" t="s">
        <v>107</v>
      </c>
      <c r="D12" s="38">
        <v>3</v>
      </c>
      <c r="E12" s="122">
        <v>228163</v>
      </c>
      <c r="F12" s="122">
        <v>138678</v>
      </c>
      <c r="G12" s="122">
        <v>0</v>
      </c>
      <c r="H12" s="122">
        <v>0</v>
      </c>
      <c r="I12" s="122">
        <v>0</v>
      </c>
      <c r="J12" s="93">
        <f t="shared" si="0"/>
        <v>89485</v>
      </c>
    </row>
    <row r="13" spans="2:10" x14ac:dyDescent="0.2">
      <c r="B13" s="89"/>
      <c r="C13" s="17" t="s">
        <v>108</v>
      </c>
      <c r="D13" s="38">
        <v>4</v>
      </c>
      <c r="E13" s="122">
        <v>3134830</v>
      </c>
      <c r="F13" s="122">
        <v>0</v>
      </c>
      <c r="G13" s="122">
        <v>0</v>
      </c>
      <c r="H13" s="122">
        <v>1334</v>
      </c>
      <c r="I13" s="122">
        <v>292</v>
      </c>
      <c r="J13" s="93">
        <f t="shared" si="0"/>
        <v>3133204</v>
      </c>
    </row>
    <row r="14" spans="2:10" x14ac:dyDescent="0.2">
      <c r="B14" s="89"/>
      <c r="C14" s="17" t="s">
        <v>109</v>
      </c>
      <c r="D14" s="38">
        <v>5</v>
      </c>
      <c r="E14" s="122">
        <v>933760</v>
      </c>
      <c r="F14" s="122">
        <v>930</v>
      </c>
      <c r="G14" s="122">
        <v>0</v>
      </c>
      <c r="H14" s="122">
        <v>18</v>
      </c>
      <c r="I14" s="122">
        <v>228</v>
      </c>
      <c r="J14" s="93">
        <f t="shared" si="0"/>
        <v>932584</v>
      </c>
    </row>
    <row r="15" spans="2:10" x14ac:dyDescent="0.2">
      <c r="B15" s="89"/>
      <c r="C15" s="17" t="s">
        <v>110</v>
      </c>
      <c r="D15" s="38">
        <v>6</v>
      </c>
      <c r="E15" s="122">
        <v>74317</v>
      </c>
      <c r="F15" s="122">
        <v>69063</v>
      </c>
      <c r="G15" s="122">
        <v>0</v>
      </c>
      <c r="H15" s="122">
        <v>0</v>
      </c>
      <c r="I15" s="122">
        <v>0</v>
      </c>
      <c r="J15" s="93">
        <f t="shared" si="0"/>
        <v>5254</v>
      </c>
    </row>
    <row r="16" spans="2:10" x14ac:dyDescent="0.2">
      <c r="B16" s="89"/>
      <c r="C16" s="17" t="s">
        <v>111</v>
      </c>
      <c r="D16" s="38">
        <v>7</v>
      </c>
      <c r="E16" s="122">
        <v>72399</v>
      </c>
      <c r="F16" s="122">
        <v>30827</v>
      </c>
      <c r="G16" s="122">
        <v>0</v>
      </c>
      <c r="H16" s="122">
        <v>0</v>
      </c>
      <c r="I16" s="122">
        <v>0</v>
      </c>
      <c r="J16" s="93">
        <f t="shared" si="0"/>
        <v>41572</v>
      </c>
    </row>
    <row r="17" spans="2:10" x14ac:dyDescent="0.2">
      <c r="B17" s="105"/>
      <c r="C17" s="17" t="s">
        <v>112</v>
      </c>
      <c r="D17" s="38">
        <v>8</v>
      </c>
      <c r="E17" s="122">
        <v>97811</v>
      </c>
      <c r="F17" s="122">
        <v>58251</v>
      </c>
      <c r="G17" s="122">
        <v>0</v>
      </c>
      <c r="H17" s="122">
        <v>0</v>
      </c>
      <c r="I17" s="122">
        <v>0</v>
      </c>
      <c r="J17" s="93">
        <f t="shared" si="0"/>
        <v>39560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274023</v>
      </c>
      <c r="F20" s="122">
        <v>152889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121134</v>
      </c>
    </row>
    <row r="21" spans="2:10" x14ac:dyDescent="0.2">
      <c r="B21" s="89"/>
      <c r="C21" s="17" t="s">
        <v>115</v>
      </c>
      <c r="D21" s="38">
        <v>10</v>
      </c>
      <c r="E21" s="122">
        <v>28747</v>
      </c>
      <c r="F21" s="122">
        <v>26844</v>
      </c>
      <c r="G21" s="122">
        <v>0</v>
      </c>
      <c r="H21" s="122">
        <v>0</v>
      </c>
      <c r="I21" s="122">
        <v>0</v>
      </c>
      <c r="J21" s="93">
        <f t="shared" si="1"/>
        <v>1903</v>
      </c>
    </row>
    <row r="22" spans="2:10" x14ac:dyDescent="0.2">
      <c r="B22" s="89"/>
      <c r="C22" s="17" t="s">
        <v>116</v>
      </c>
      <c r="D22" s="38">
        <v>11</v>
      </c>
      <c r="E22" s="122">
        <v>13271</v>
      </c>
      <c r="F22" s="122">
        <v>4472</v>
      </c>
      <c r="G22" s="122">
        <v>0</v>
      </c>
      <c r="H22" s="122">
        <v>0</v>
      </c>
      <c r="I22" s="122">
        <v>0</v>
      </c>
      <c r="J22" s="93">
        <f t="shared" si="1"/>
        <v>8799</v>
      </c>
    </row>
    <row r="23" spans="2:10" x14ac:dyDescent="0.2">
      <c r="B23" s="89"/>
      <c r="C23" s="17" t="s">
        <v>117</v>
      </c>
      <c r="D23" s="38">
        <v>12</v>
      </c>
      <c r="E23" s="122">
        <v>9019</v>
      </c>
      <c r="F23" s="122">
        <v>1294</v>
      </c>
      <c r="G23" s="122">
        <v>0</v>
      </c>
      <c r="H23" s="122">
        <v>0</v>
      </c>
      <c r="I23" s="122">
        <v>0</v>
      </c>
      <c r="J23" s="93">
        <f t="shared" si="1"/>
        <v>7725</v>
      </c>
    </row>
    <row r="24" spans="2:10" x14ac:dyDescent="0.2">
      <c r="B24" s="89"/>
      <c r="C24" s="17" t="s">
        <v>118</v>
      </c>
      <c r="D24" s="38">
        <v>13</v>
      </c>
      <c r="E24" s="122">
        <v>495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495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346494</v>
      </c>
      <c r="F26" s="122">
        <v>0</v>
      </c>
      <c r="G26" s="122">
        <v>319627</v>
      </c>
      <c r="H26" s="122">
        <v>0</v>
      </c>
      <c r="I26" s="122">
        <v>6719</v>
      </c>
      <c r="J26" s="93">
        <f t="shared" si="1"/>
        <v>20148</v>
      </c>
    </row>
    <row r="27" spans="2:10" x14ac:dyDescent="0.2">
      <c r="B27" s="89"/>
      <c r="C27" s="17" t="s">
        <v>121</v>
      </c>
      <c r="D27" s="38">
        <v>16</v>
      </c>
      <c r="E27" s="122">
        <v>1591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1591</v>
      </c>
    </row>
    <row r="28" spans="2:10" x14ac:dyDescent="0.2">
      <c r="B28" s="89"/>
      <c r="C28" s="17" t="s">
        <v>122</v>
      </c>
      <c r="D28" s="38">
        <v>17</v>
      </c>
      <c r="E28" s="122">
        <v>77703</v>
      </c>
      <c r="F28" s="122">
        <v>0</v>
      </c>
      <c r="G28" s="122">
        <v>11</v>
      </c>
      <c r="H28" s="122">
        <v>6</v>
      </c>
      <c r="I28" s="122">
        <v>0</v>
      </c>
      <c r="J28" s="93">
        <f t="shared" si="1"/>
        <v>77686</v>
      </c>
    </row>
    <row r="29" spans="2:10" x14ac:dyDescent="0.2">
      <c r="B29" s="89"/>
      <c r="C29" s="17" t="s">
        <v>124</v>
      </c>
      <c r="D29" s="38">
        <v>18</v>
      </c>
      <c r="E29" s="122">
        <v>233825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233825</v>
      </c>
    </row>
    <row r="30" spans="2:10" x14ac:dyDescent="0.2">
      <c r="B30" s="89"/>
      <c r="C30" s="17" t="s">
        <v>125</v>
      </c>
      <c r="D30" s="38">
        <v>19</v>
      </c>
      <c r="E30" s="122">
        <v>66371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66371</v>
      </c>
    </row>
    <row r="31" spans="2:10" x14ac:dyDescent="0.2">
      <c r="B31" s="89"/>
      <c r="C31" s="17" t="s">
        <v>126</v>
      </c>
      <c r="D31" s="38">
        <v>20</v>
      </c>
      <c r="E31" s="122">
        <v>11359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11359</v>
      </c>
    </row>
    <row r="32" spans="2:10" x14ac:dyDescent="0.2">
      <c r="B32" s="89"/>
      <c r="C32" s="17" t="s">
        <v>127</v>
      </c>
      <c r="D32" s="38">
        <v>21</v>
      </c>
      <c r="E32" s="122">
        <v>76901</v>
      </c>
      <c r="F32" s="122">
        <v>75963</v>
      </c>
      <c r="G32" s="122">
        <v>0</v>
      </c>
      <c r="H32" s="122">
        <v>0</v>
      </c>
      <c r="I32" s="122">
        <v>0</v>
      </c>
      <c r="J32" s="93">
        <f t="shared" si="1"/>
        <v>938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7986829</v>
      </c>
      <c r="F33" s="127">
        <f t="shared" si="2"/>
        <v>1316881</v>
      </c>
      <c r="G33" s="127">
        <f t="shared" si="2"/>
        <v>319638</v>
      </c>
      <c r="H33" s="127">
        <f t="shared" si="2"/>
        <v>1358</v>
      </c>
      <c r="I33" s="127">
        <f t="shared" si="2"/>
        <v>11081</v>
      </c>
      <c r="J33" s="129">
        <f t="shared" si="2"/>
        <v>6337871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8530645</v>
      </c>
      <c r="F10" s="122">
        <v>8203687</v>
      </c>
      <c r="G10" s="122">
        <v>0</v>
      </c>
      <c r="H10" s="122">
        <v>0</v>
      </c>
      <c r="I10" s="122">
        <v>0</v>
      </c>
      <c r="J10" s="93">
        <f>E10-F10-G10-H10-I10</f>
        <v>326958</v>
      </c>
    </row>
    <row r="11" spans="2:10" x14ac:dyDescent="0.2">
      <c r="B11" s="265"/>
      <c r="C11" s="258" t="s">
        <v>106</v>
      </c>
      <c r="D11" s="274">
        <v>2</v>
      </c>
      <c r="E11" s="122">
        <v>12333810</v>
      </c>
      <c r="F11" s="122">
        <v>0</v>
      </c>
      <c r="G11" s="122">
        <v>0</v>
      </c>
      <c r="H11" s="122">
        <v>0</v>
      </c>
      <c r="I11" s="122">
        <v>33540</v>
      </c>
      <c r="J11" s="93">
        <f t="shared" ref="J11:J17" si="0">E11-F11-G11-H11-I11</f>
        <v>12300270</v>
      </c>
    </row>
    <row r="12" spans="2:10" x14ac:dyDescent="0.2">
      <c r="B12" s="265"/>
      <c r="C12" s="258" t="s">
        <v>107</v>
      </c>
      <c r="D12" s="274">
        <v>3</v>
      </c>
      <c r="E12" s="122">
        <v>2566809</v>
      </c>
      <c r="F12" s="122">
        <v>1600367</v>
      </c>
      <c r="G12" s="122">
        <v>0</v>
      </c>
      <c r="H12" s="122">
        <v>0</v>
      </c>
      <c r="I12" s="122">
        <v>0</v>
      </c>
      <c r="J12" s="93">
        <f t="shared" si="0"/>
        <v>966442</v>
      </c>
    </row>
    <row r="13" spans="2:10" x14ac:dyDescent="0.2">
      <c r="B13" s="265"/>
      <c r="C13" s="258" t="s">
        <v>108</v>
      </c>
      <c r="D13" s="274">
        <v>4</v>
      </c>
      <c r="E13" s="122">
        <v>26157728</v>
      </c>
      <c r="F13" s="122">
        <v>0</v>
      </c>
      <c r="G13" s="122">
        <v>0</v>
      </c>
      <c r="H13" s="122">
        <v>51111</v>
      </c>
      <c r="I13" s="122">
        <v>2595</v>
      </c>
      <c r="J13" s="93">
        <f t="shared" si="0"/>
        <v>26104022</v>
      </c>
    </row>
    <row r="14" spans="2:10" x14ac:dyDescent="0.2">
      <c r="B14" s="265"/>
      <c r="C14" s="258" t="s">
        <v>109</v>
      </c>
      <c r="D14" s="274">
        <v>5</v>
      </c>
      <c r="E14" s="122">
        <v>12186568</v>
      </c>
      <c r="F14" s="122">
        <v>16066</v>
      </c>
      <c r="G14" s="122">
        <v>0</v>
      </c>
      <c r="H14" s="122">
        <v>99</v>
      </c>
      <c r="I14" s="122">
        <v>2666</v>
      </c>
      <c r="J14" s="93">
        <f t="shared" si="0"/>
        <v>12167737</v>
      </c>
    </row>
    <row r="15" spans="2:10" x14ac:dyDescent="0.2">
      <c r="B15" s="265"/>
      <c r="C15" s="258" t="s">
        <v>110</v>
      </c>
      <c r="D15" s="274">
        <v>6</v>
      </c>
      <c r="E15" s="122">
        <v>780787</v>
      </c>
      <c r="F15" s="122">
        <v>775139</v>
      </c>
      <c r="G15" s="122">
        <v>0</v>
      </c>
      <c r="H15" s="122">
        <v>0</v>
      </c>
      <c r="I15" s="122">
        <v>0</v>
      </c>
      <c r="J15" s="93">
        <f t="shared" si="0"/>
        <v>5648</v>
      </c>
    </row>
    <row r="16" spans="2:10" x14ac:dyDescent="0.2">
      <c r="B16" s="265"/>
      <c r="C16" s="258" t="s">
        <v>111</v>
      </c>
      <c r="D16" s="274">
        <v>7</v>
      </c>
      <c r="E16" s="122">
        <v>597465</v>
      </c>
      <c r="F16" s="122">
        <v>235409</v>
      </c>
      <c r="G16" s="122">
        <v>0</v>
      </c>
      <c r="H16" s="122">
        <v>0</v>
      </c>
      <c r="I16" s="122">
        <v>0</v>
      </c>
      <c r="J16" s="93">
        <f t="shared" si="0"/>
        <v>362056</v>
      </c>
    </row>
    <row r="17" spans="2:10" x14ac:dyDescent="0.2">
      <c r="B17" s="271"/>
      <c r="C17" s="258" t="s">
        <v>112</v>
      </c>
      <c r="D17" s="274">
        <v>8</v>
      </c>
      <c r="E17" s="122">
        <v>1100827</v>
      </c>
      <c r="F17" s="122">
        <v>706637</v>
      </c>
      <c r="G17" s="122">
        <v>0</v>
      </c>
      <c r="H17" s="122">
        <v>0</v>
      </c>
      <c r="I17" s="122">
        <v>0</v>
      </c>
      <c r="J17" s="93">
        <f t="shared" si="0"/>
        <v>394190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2658278</v>
      </c>
      <c r="F20" s="122">
        <v>1431623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1226655</v>
      </c>
    </row>
    <row r="21" spans="2:10" x14ac:dyDescent="0.2">
      <c r="B21" s="265"/>
      <c r="C21" s="258" t="s">
        <v>115</v>
      </c>
      <c r="D21" s="274">
        <v>10</v>
      </c>
      <c r="E21" s="122">
        <v>302614</v>
      </c>
      <c r="F21" s="122">
        <v>262821</v>
      </c>
      <c r="G21" s="122">
        <v>0</v>
      </c>
      <c r="H21" s="122">
        <v>0</v>
      </c>
      <c r="I21" s="122">
        <v>0</v>
      </c>
      <c r="J21" s="93">
        <f t="shared" si="1"/>
        <v>39793</v>
      </c>
    </row>
    <row r="22" spans="2:10" x14ac:dyDescent="0.2">
      <c r="B22" s="265"/>
      <c r="C22" s="258" t="s">
        <v>116</v>
      </c>
      <c r="D22" s="274">
        <v>11</v>
      </c>
      <c r="E22" s="122">
        <v>133694</v>
      </c>
      <c r="F22" s="122">
        <v>45119</v>
      </c>
      <c r="G22" s="122">
        <v>0</v>
      </c>
      <c r="H22" s="122">
        <v>0</v>
      </c>
      <c r="I22" s="122">
        <v>0</v>
      </c>
      <c r="J22" s="93">
        <f t="shared" si="1"/>
        <v>88575</v>
      </c>
    </row>
    <row r="23" spans="2:10" x14ac:dyDescent="0.2">
      <c r="B23" s="265"/>
      <c r="C23" s="258" t="s">
        <v>117</v>
      </c>
      <c r="D23" s="274">
        <v>12</v>
      </c>
      <c r="E23" s="122">
        <v>94538</v>
      </c>
      <c r="F23" s="122">
        <v>18956</v>
      </c>
      <c r="G23" s="122">
        <v>0</v>
      </c>
      <c r="H23" s="122">
        <v>0</v>
      </c>
      <c r="I23" s="122">
        <v>0</v>
      </c>
      <c r="J23" s="93">
        <f t="shared" si="1"/>
        <v>75582</v>
      </c>
    </row>
    <row r="24" spans="2:10" x14ac:dyDescent="0.2">
      <c r="B24" s="265"/>
      <c r="C24" s="258" t="s">
        <v>118</v>
      </c>
      <c r="D24" s="274">
        <v>13</v>
      </c>
      <c r="E24" s="122">
        <v>4279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4279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3762545</v>
      </c>
      <c r="F26" s="122">
        <v>0</v>
      </c>
      <c r="G26" s="122">
        <v>3526884</v>
      </c>
      <c r="H26" s="122">
        <v>0</v>
      </c>
      <c r="I26" s="122">
        <v>54022</v>
      </c>
      <c r="J26" s="93">
        <f t="shared" si="1"/>
        <v>181639</v>
      </c>
    </row>
    <row r="27" spans="2:10" x14ac:dyDescent="0.2">
      <c r="B27" s="265"/>
      <c r="C27" s="258" t="s">
        <v>121</v>
      </c>
      <c r="D27" s="274">
        <v>16</v>
      </c>
      <c r="E27" s="122">
        <v>12766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12766</v>
      </c>
    </row>
    <row r="28" spans="2:10" x14ac:dyDescent="0.2">
      <c r="B28" s="265"/>
      <c r="C28" s="258" t="s">
        <v>122</v>
      </c>
      <c r="D28" s="274">
        <v>17</v>
      </c>
      <c r="E28" s="122">
        <v>589932</v>
      </c>
      <c r="F28" s="122">
        <v>247</v>
      </c>
      <c r="G28" s="122">
        <v>155</v>
      </c>
      <c r="H28" s="122">
        <v>79</v>
      </c>
      <c r="I28" s="122">
        <v>4</v>
      </c>
      <c r="J28" s="93">
        <f t="shared" si="1"/>
        <v>589447</v>
      </c>
    </row>
    <row r="29" spans="2:10" x14ac:dyDescent="0.2">
      <c r="B29" s="265"/>
      <c r="C29" s="258" t="s">
        <v>124</v>
      </c>
      <c r="D29" s="274">
        <v>18</v>
      </c>
      <c r="E29" s="122">
        <v>1505775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1505280</v>
      </c>
    </row>
    <row r="30" spans="2:10" x14ac:dyDescent="0.2">
      <c r="B30" s="265"/>
      <c r="C30" s="258" t="s">
        <v>125</v>
      </c>
      <c r="D30" s="274">
        <v>19</v>
      </c>
      <c r="E30" s="122">
        <v>693510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693510</v>
      </c>
    </row>
    <row r="31" spans="2:10" x14ac:dyDescent="0.2">
      <c r="B31" s="265"/>
      <c r="C31" s="258" t="s">
        <v>126</v>
      </c>
      <c r="D31" s="274">
        <v>20</v>
      </c>
      <c r="E31" s="122">
        <v>102671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102671</v>
      </c>
    </row>
    <row r="32" spans="2:10" x14ac:dyDescent="0.2">
      <c r="B32" s="265"/>
      <c r="C32" s="258" t="s">
        <v>127</v>
      </c>
      <c r="D32" s="274">
        <v>21</v>
      </c>
      <c r="E32" s="122">
        <v>923272</v>
      </c>
      <c r="F32" s="122">
        <v>897954</v>
      </c>
      <c r="G32" s="122">
        <v>0</v>
      </c>
      <c r="H32" s="122">
        <v>0</v>
      </c>
      <c r="I32" s="122">
        <v>0</v>
      </c>
      <c r="J32" s="93">
        <f t="shared" si="1"/>
        <v>25318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75038513</v>
      </c>
      <c r="F33" s="127">
        <f t="shared" si="2"/>
        <v>14194520</v>
      </c>
      <c r="G33" s="127">
        <f t="shared" si="2"/>
        <v>3527039</v>
      </c>
      <c r="H33" s="127">
        <f t="shared" si="2"/>
        <v>51289</v>
      </c>
      <c r="I33" s="127">
        <f t="shared" si="2"/>
        <v>92827</v>
      </c>
      <c r="J33" s="129">
        <f t="shared" si="2"/>
        <v>57172838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156821</v>
      </c>
      <c r="G10" s="282">
        <v>0</v>
      </c>
      <c r="H10" s="282">
        <f>F10+G10</f>
        <v>156821</v>
      </c>
      <c r="I10" s="282">
        <v>168995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17235324</v>
      </c>
      <c r="G11" s="282">
        <v>1544280</v>
      </c>
      <c r="H11" s="282">
        <f t="shared" ref="H11:H26" si="0">F11+G11</f>
        <v>18779604</v>
      </c>
      <c r="I11" s="282">
        <v>18866282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17392145</v>
      </c>
      <c r="G12" s="282">
        <f>G10+G11</f>
        <v>1544280</v>
      </c>
      <c r="H12" s="282">
        <f>H10+H11</f>
        <v>18936425</v>
      </c>
      <c r="I12" s="282">
        <f>I10+I11</f>
        <v>19035277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278947</v>
      </c>
      <c r="G14" s="289">
        <v>3529</v>
      </c>
      <c r="H14" s="289">
        <f t="shared" si="0"/>
        <v>282476</v>
      </c>
      <c r="I14" s="282">
        <v>253556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2821953</v>
      </c>
      <c r="G15" s="289">
        <v>25500</v>
      </c>
      <c r="H15" s="289">
        <f t="shared" si="0"/>
        <v>2847453</v>
      </c>
      <c r="I15" s="282">
        <v>2910899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389847</v>
      </c>
      <c r="G16" s="289">
        <v>0</v>
      </c>
      <c r="H16" s="289">
        <f t="shared" si="0"/>
        <v>389847</v>
      </c>
      <c r="I16" s="282">
        <v>404371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6229833</v>
      </c>
      <c r="G17" s="289">
        <v>700390</v>
      </c>
      <c r="H17" s="289">
        <f t="shared" si="0"/>
        <v>6930223</v>
      </c>
      <c r="I17" s="282">
        <v>7284984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2137527</v>
      </c>
      <c r="G18" s="289">
        <v>2657</v>
      </c>
      <c r="H18" s="289">
        <f t="shared" si="0"/>
        <v>2140184</v>
      </c>
      <c r="I18" s="282">
        <v>2338558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380017</v>
      </c>
      <c r="G19" s="289">
        <v>0</v>
      </c>
      <c r="H19" s="289">
        <f t="shared" si="0"/>
        <v>380017</v>
      </c>
      <c r="I19" s="282">
        <v>509313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384847</v>
      </c>
      <c r="G20" s="289">
        <v>0</v>
      </c>
      <c r="H20" s="289">
        <f t="shared" si="0"/>
        <v>384847</v>
      </c>
      <c r="I20" s="282">
        <v>375263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842793</v>
      </c>
      <c r="G21" s="289">
        <v>0</v>
      </c>
      <c r="H21" s="289">
        <f t="shared" si="0"/>
        <v>842793</v>
      </c>
      <c r="I21" s="282">
        <v>906751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82217</v>
      </c>
      <c r="G22" s="289">
        <v>0</v>
      </c>
      <c r="H22" s="289">
        <f t="shared" si="0"/>
        <v>82217</v>
      </c>
      <c r="I22" s="282">
        <v>77658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659</v>
      </c>
      <c r="G23" s="289">
        <v>0</v>
      </c>
      <c r="H23" s="289">
        <f t="shared" si="0"/>
        <v>659</v>
      </c>
      <c r="I23" s="282">
        <v>760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13975</v>
      </c>
      <c r="G24" s="289">
        <v>0</v>
      </c>
      <c r="H24" s="289">
        <f t="shared" si="0"/>
        <v>13975</v>
      </c>
      <c r="I24" s="282">
        <v>17547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9528</v>
      </c>
      <c r="G25" s="289">
        <v>0</v>
      </c>
      <c r="H25" s="289">
        <f t="shared" si="0"/>
        <v>9528</v>
      </c>
      <c r="I25" s="282">
        <v>10261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1584</v>
      </c>
      <c r="G26" s="289">
        <v>0</v>
      </c>
      <c r="H26" s="289">
        <f t="shared" si="0"/>
        <v>1584</v>
      </c>
      <c r="I26" s="282">
        <v>1749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1348080</v>
      </c>
      <c r="G28" s="289">
        <v>273152</v>
      </c>
      <c r="H28" s="289">
        <f t="shared" si="1"/>
        <v>1621232</v>
      </c>
      <c r="I28" s="282">
        <v>1646374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1417</v>
      </c>
      <c r="G29" s="289">
        <v>0</v>
      </c>
      <c r="H29" s="289">
        <f t="shared" si="1"/>
        <v>1417</v>
      </c>
      <c r="I29" s="282">
        <v>1430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360137</v>
      </c>
      <c r="G30" s="289">
        <v>0</v>
      </c>
      <c r="H30" s="289">
        <f t="shared" si="1"/>
        <v>360137</v>
      </c>
      <c r="I30" s="282">
        <v>366544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210573</v>
      </c>
      <c r="G31" s="289">
        <v>0</v>
      </c>
      <c r="H31" s="289">
        <f t="shared" si="1"/>
        <v>210573</v>
      </c>
      <c r="I31" s="282">
        <v>216334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42189</v>
      </c>
      <c r="G32" s="289">
        <v>65192</v>
      </c>
      <c r="H32" s="289">
        <f t="shared" si="1"/>
        <v>107381</v>
      </c>
      <c r="I32" s="282">
        <v>106580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70689</v>
      </c>
      <c r="G33" s="289">
        <v>0</v>
      </c>
      <c r="H33" s="289">
        <f t="shared" si="1"/>
        <v>70689</v>
      </c>
      <c r="I33" s="282">
        <v>73469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261775</v>
      </c>
      <c r="G34" s="289">
        <v>0</v>
      </c>
      <c r="H34" s="289">
        <f t="shared" si="1"/>
        <v>261775</v>
      </c>
      <c r="I34" s="282">
        <v>253797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15868587</v>
      </c>
      <c r="G35" s="289">
        <f>SUM(G14:G34)</f>
        <v>1070420</v>
      </c>
      <c r="H35" s="289">
        <f t="shared" si="1"/>
        <v>16939007</v>
      </c>
      <c r="I35" s="282">
        <f>SUM(I14:I34)</f>
        <v>17756198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33260732</v>
      </c>
      <c r="G36" s="291">
        <f>G12+G35</f>
        <v>2614700</v>
      </c>
      <c r="H36" s="291">
        <f>H12+H35</f>
        <v>35875432</v>
      </c>
      <c r="I36" s="292">
        <f>I12+I35</f>
        <v>36791475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September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11664.46</v>
      </c>
      <c r="E11" s="459">
        <v>6547.1</v>
      </c>
      <c r="F11" s="462">
        <f t="shared" si="0"/>
        <v>78.162239770279939</v>
      </c>
      <c r="G11" s="460">
        <v>101449.03</v>
      </c>
      <c r="H11" s="459">
        <v>65358.2</v>
      </c>
      <c r="I11" s="462">
        <f t="shared" si="1"/>
        <v>55.220048899755511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80477</v>
      </c>
      <c r="E12" s="459">
        <v>90261</v>
      </c>
      <c r="F12" s="462">
        <f t="shared" si="0"/>
        <v>-10.839676050564478</v>
      </c>
      <c r="G12" s="460">
        <v>733627</v>
      </c>
      <c r="H12" s="459">
        <v>778936</v>
      </c>
      <c r="I12" s="462">
        <f t="shared" si="1"/>
        <v>-5.8167808395041476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296286</v>
      </c>
      <c r="E14" s="459">
        <v>204332</v>
      </c>
      <c r="F14" s="462">
        <f t="shared" si="0"/>
        <v>45.002251238181003</v>
      </c>
      <c r="G14" s="460">
        <v>2315495</v>
      </c>
      <c r="H14" s="459">
        <v>1697551</v>
      </c>
      <c r="I14" s="462">
        <f t="shared" si="1"/>
        <v>36.402087477784164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48110</v>
      </c>
      <c r="F10" s="299"/>
      <c r="G10" s="299"/>
      <c r="H10" s="93">
        <v>23021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1791</v>
      </c>
      <c r="F11" s="91">
        <v>10394</v>
      </c>
      <c r="G11" s="91">
        <v>32472</v>
      </c>
      <c r="H11" s="93">
        <v>771</v>
      </c>
    </row>
    <row r="12" spans="2:8" x14ac:dyDescent="0.2">
      <c r="B12" s="32" t="s">
        <v>26</v>
      </c>
      <c r="C12" s="104" t="s">
        <v>228</v>
      </c>
      <c r="D12" s="294"/>
      <c r="E12" s="300">
        <v>1280</v>
      </c>
      <c r="F12" s="93"/>
      <c r="G12" s="93"/>
      <c r="H12" s="93">
        <v>234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18583</v>
      </c>
      <c r="F13" s="300">
        <v>4085</v>
      </c>
      <c r="G13" s="300">
        <v>10244</v>
      </c>
      <c r="H13" s="300">
        <v>10265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18048</v>
      </c>
      <c r="F14" s="300">
        <v>14446</v>
      </c>
      <c r="G14" s="300">
        <v>19251</v>
      </c>
      <c r="H14" s="300">
        <v>11967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3210</v>
      </c>
      <c r="F15" s="300">
        <v>27</v>
      </c>
      <c r="G15" s="300">
        <v>944</v>
      </c>
      <c r="H15" s="300">
        <v>1264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2839</v>
      </c>
      <c r="F16" s="300">
        <v>3019</v>
      </c>
      <c r="G16" s="300">
        <v>2941</v>
      </c>
      <c r="H16" s="300">
        <v>2028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2019</v>
      </c>
      <c r="F17" s="301" t="s">
        <v>239</v>
      </c>
      <c r="G17" s="302"/>
      <c r="H17" s="300">
        <v>5232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43379</v>
      </c>
      <c r="F18" s="300">
        <v>2261</v>
      </c>
      <c r="G18" s="300">
        <v>53801</v>
      </c>
      <c r="H18" s="300">
        <v>10246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13047</v>
      </c>
      <c r="F19" s="300">
        <v>771</v>
      </c>
      <c r="G19" s="300">
        <v>6227</v>
      </c>
      <c r="H19" s="300">
        <v>6273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4376</v>
      </c>
      <c r="F21" s="91">
        <v>1365</v>
      </c>
      <c r="G21" s="91">
        <v>3161</v>
      </c>
      <c r="H21" s="91">
        <v>2479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63618</v>
      </c>
      <c r="F23" s="299">
        <v>43862</v>
      </c>
      <c r="G23" s="299">
        <v>24963</v>
      </c>
      <c r="H23" s="299">
        <v>3922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12645</v>
      </c>
      <c r="F24" s="301" t="s">
        <v>250</v>
      </c>
      <c r="G24" s="302"/>
      <c r="H24" s="299">
        <v>1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232945</v>
      </c>
      <c r="F25" s="75">
        <f>SUM(F10:F24)</f>
        <v>80230</v>
      </c>
      <c r="G25" s="75">
        <f>SUM(G10:G24)</f>
        <v>154004</v>
      </c>
      <c r="H25" s="75">
        <f>SUM(H10:H24)</f>
        <v>77703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116878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116067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23021</v>
      </c>
      <c r="F10" s="91">
        <v>24067</v>
      </c>
      <c r="G10" s="375">
        <f t="shared" ref="G10:G25" si="0">IF(AND(F10&gt; 0,E10&gt;0,E10&lt;=F10*6),E10/F10*100-100,"-")</f>
        <v>-4.346200191133093</v>
      </c>
      <c r="H10" s="91">
        <v>200144</v>
      </c>
      <c r="I10" s="283">
        <v>186481</v>
      </c>
      <c r="J10" s="375">
        <f>IF(AND(I10&gt; 0,H10&gt;0,H10&lt;=I10*6),H10/I10*100-100,"-")</f>
        <v>7.3267517870453389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771</v>
      </c>
      <c r="F11" s="285">
        <v>877</v>
      </c>
      <c r="G11" s="375">
        <f t="shared" si="0"/>
        <v>-12.086659064994294</v>
      </c>
      <c r="H11" s="300">
        <v>7519</v>
      </c>
      <c r="I11" s="285">
        <v>6382</v>
      </c>
      <c r="J11" s="375">
        <f>IF(AND(I11&gt; 0,H11&gt;0,H11&lt;=I11*6),H11/I11*100-100,"-")</f>
        <v>17.815731745534322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234</v>
      </c>
      <c r="F12" s="282">
        <v>64</v>
      </c>
      <c r="G12" s="375">
        <f t="shared" si="0"/>
        <v>265.625</v>
      </c>
      <c r="H12" s="93">
        <v>1187</v>
      </c>
      <c r="I12" s="282">
        <v>856</v>
      </c>
      <c r="J12" s="375">
        <f>IF(AND(I12&gt; 0,H12&gt;0,H12&lt;=I12*6),H12/I12*100-100,"-")</f>
        <v>38.668224299065429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3648</v>
      </c>
      <c r="F14" s="282">
        <v>4102</v>
      </c>
      <c r="G14" s="375">
        <f t="shared" si="0"/>
        <v>-11.067771818625062</v>
      </c>
      <c r="H14" s="93">
        <v>32322</v>
      </c>
      <c r="I14" s="282">
        <v>36820</v>
      </c>
      <c r="J14" s="375">
        <f t="shared" ref="J14:J23" si="1">IF(AND(I14&gt; 0,H14&gt;0,H14&lt;=I14*6),H14/I14*100-100,"-")</f>
        <v>-12.216186854970118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4438</v>
      </c>
      <c r="F15" s="282">
        <v>5103</v>
      </c>
      <c r="G15" s="375">
        <f t="shared" si="0"/>
        <v>-13.031550068587109</v>
      </c>
      <c r="H15" s="93">
        <v>34922</v>
      </c>
      <c r="I15" s="282">
        <v>42396</v>
      </c>
      <c r="J15" s="375">
        <f t="shared" si="1"/>
        <v>-17.629021605811872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2179</v>
      </c>
      <c r="F16" s="282">
        <v>2168</v>
      </c>
      <c r="G16" s="375">
        <f t="shared" si="0"/>
        <v>0.50738007380073213</v>
      </c>
      <c r="H16" s="93">
        <v>18253</v>
      </c>
      <c r="I16" s="282">
        <v>19096</v>
      </c>
      <c r="J16" s="375">
        <f t="shared" si="1"/>
        <v>-4.414537075827397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11967</v>
      </c>
      <c r="F17" s="282">
        <v>5402</v>
      </c>
      <c r="G17" s="375">
        <f t="shared" si="0"/>
        <v>121.52906330988523</v>
      </c>
      <c r="H17" s="93">
        <v>44508</v>
      </c>
      <c r="I17" s="282">
        <v>49788</v>
      </c>
      <c r="J17" s="375">
        <f t="shared" si="1"/>
        <v>-10.604965051819718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1264</v>
      </c>
      <c r="F18" s="282">
        <v>1173</v>
      </c>
      <c r="G18" s="375">
        <f t="shared" si="0"/>
        <v>7.7578857630008429</v>
      </c>
      <c r="H18" s="93">
        <v>9245</v>
      </c>
      <c r="I18" s="282">
        <v>9716</v>
      </c>
      <c r="J18" s="375">
        <f t="shared" si="1"/>
        <v>-4.8476739398929567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2028</v>
      </c>
      <c r="F19" s="282">
        <v>11293</v>
      </c>
      <c r="G19" s="375">
        <f t="shared" si="0"/>
        <v>-82.041972903568592</v>
      </c>
      <c r="H19" s="93">
        <v>19948</v>
      </c>
      <c r="I19" s="282">
        <v>50988</v>
      </c>
      <c r="J19" s="375">
        <f t="shared" si="1"/>
        <v>-60.877069114301399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5232</v>
      </c>
      <c r="F20" s="282">
        <v>4417</v>
      </c>
      <c r="G20" s="375">
        <f t="shared" si="0"/>
        <v>18.451437627348895</v>
      </c>
      <c r="H20" s="93">
        <v>43326</v>
      </c>
      <c r="I20" s="282">
        <v>46583</v>
      </c>
      <c r="J20" s="375">
        <f t="shared" si="1"/>
        <v>-6.9918210505978635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10246</v>
      </c>
      <c r="F21" s="283">
        <v>12844</v>
      </c>
      <c r="G21" s="375">
        <f t="shared" si="0"/>
        <v>-20.227343506695732</v>
      </c>
      <c r="H21" s="91">
        <v>83279</v>
      </c>
      <c r="I21" s="283">
        <v>108805</v>
      </c>
      <c r="J21" s="375">
        <f t="shared" si="1"/>
        <v>-23.460318919167321</v>
      </c>
    </row>
    <row r="22" spans="2:10" s="9" customFormat="1" x14ac:dyDescent="0.2">
      <c r="B22" s="32"/>
      <c r="C22" s="89"/>
      <c r="D22" s="20" t="s">
        <v>266</v>
      </c>
      <c r="E22" s="300">
        <v>1720</v>
      </c>
      <c r="F22" s="285">
        <v>3213</v>
      </c>
      <c r="G22" s="375">
        <f t="shared" si="0"/>
        <v>-46.467475879240581</v>
      </c>
      <c r="H22" s="300">
        <v>13670</v>
      </c>
      <c r="I22" s="285">
        <v>20509</v>
      </c>
      <c r="J22" s="375">
        <f t="shared" si="1"/>
        <v>-33.346335755034374</v>
      </c>
    </row>
    <row r="23" spans="2:10" s="9" customFormat="1" x14ac:dyDescent="0.2">
      <c r="B23" s="32"/>
      <c r="C23" s="89"/>
      <c r="D23" s="20" t="s">
        <v>267</v>
      </c>
      <c r="E23" s="300">
        <v>3105</v>
      </c>
      <c r="F23" s="285">
        <v>3968</v>
      </c>
      <c r="G23" s="375">
        <f t="shared" si="0"/>
        <v>-21.748991935483872</v>
      </c>
      <c r="H23" s="300">
        <v>31087</v>
      </c>
      <c r="I23" s="285">
        <v>34595</v>
      </c>
      <c r="J23" s="375">
        <f t="shared" si="1"/>
        <v>-10.140193669605438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155</v>
      </c>
      <c r="F25" s="282">
        <v>243</v>
      </c>
      <c r="G25" s="375">
        <f t="shared" si="0"/>
        <v>-36.213991769547327</v>
      </c>
      <c r="H25" s="93">
        <v>1870</v>
      </c>
      <c r="I25" s="282">
        <v>2045</v>
      </c>
      <c r="J25" s="375">
        <f t="shared" ref="J25:J33" si="2">IF(AND(I25&gt; 0,H25&gt;0,H25&lt;=I25*6),H25/I25*100-100,"-")</f>
        <v>-8.5574572127139419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2543</v>
      </c>
      <c r="F26" s="282">
        <v>2701</v>
      </c>
      <c r="G26" s="375">
        <f t="shared" ref="G26:G33" si="3">IF(AND(F26&gt; 0,E26&gt;0,E26&lt;=F26*6),E26/F26*100-100,"-")</f>
        <v>-5.8496853017400952</v>
      </c>
      <c r="H26" s="93">
        <v>20520</v>
      </c>
      <c r="I26" s="282">
        <v>24070</v>
      </c>
      <c r="J26" s="375">
        <f t="shared" si="2"/>
        <v>-14.748649771499785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3081</v>
      </c>
      <c r="F27" s="282">
        <v>3910</v>
      </c>
      <c r="G27" s="375">
        <f t="shared" si="3"/>
        <v>-21.202046035805623</v>
      </c>
      <c r="H27" s="93">
        <v>22646</v>
      </c>
      <c r="I27" s="282">
        <v>31283</v>
      </c>
      <c r="J27" s="375">
        <f t="shared" si="2"/>
        <v>-27.609244637662627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494</v>
      </c>
      <c r="F28" s="282">
        <v>573</v>
      </c>
      <c r="G28" s="375">
        <f t="shared" si="3"/>
        <v>-13.787085514834203</v>
      </c>
      <c r="H28" s="93">
        <v>3828</v>
      </c>
      <c r="I28" s="282">
        <v>4897</v>
      </c>
      <c r="J28" s="375">
        <f t="shared" si="2"/>
        <v>-21.829691647947726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2479</v>
      </c>
      <c r="F29" s="283">
        <v>2906</v>
      </c>
      <c r="G29" s="375">
        <f t="shared" si="3"/>
        <v>-14.693737095664133</v>
      </c>
      <c r="H29" s="91">
        <v>22901</v>
      </c>
      <c r="I29" s="283">
        <v>24775</v>
      </c>
      <c r="J29" s="375">
        <f t="shared" si="2"/>
        <v>-7.5640766902119054</v>
      </c>
    </row>
    <row r="30" spans="2:10" s="9" customFormat="1" x14ac:dyDescent="0.2">
      <c r="B30" s="191"/>
      <c r="C30" s="89"/>
      <c r="D30" s="20" t="s">
        <v>274</v>
      </c>
      <c r="E30" s="300">
        <v>547</v>
      </c>
      <c r="F30" s="285">
        <v>830</v>
      </c>
      <c r="G30" s="375">
        <f t="shared" si="3"/>
        <v>-34.096385542168676</v>
      </c>
      <c r="H30" s="300">
        <v>6034</v>
      </c>
      <c r="I30" s="285">
        <v>6561</v>
      </c>
      <c r="J30" s="375">
        <f t="shared" si="2"/>
        <v>-8.0323121475384909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3922</v>
      </c>
      <c r="F31" s="285">
        <v>13175</v>
      </c>
      <c r="G31" s="375">
        <f t="shared" si="3"/>
        <v>-70.231499051233399</v>
      </c>
      <c r="H31" s="300">
        <v>19379</v>
      </c>
      <c r="I31" s="285">
        <v>106652</v>
      </c>
      <c r="J31" s="375">
        <f t="shared" si="2"/>
        <v>-81.829689082248805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1</v>
      </c>
      <c r="F32" s="283">
        <v>-269</v>
      </c>
      <c r="G32" s="375" t="str">
        <f t="shared" si="3"/>
        <v>-</v>
      </c>
      <c r="H32" s="91">
        <v>4135</v>
      </c>
      <c r="I32" s="283">
        <v>3105</v>
      </c>
      <c r="J32" s="375">
        <f t="shared" si="2"/>
        <v>33.172302737520113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77703</v>
      </c>
      <c r="F33" s="75">
        <f>F10+F11+F12+F14+F15+F16+F17+F18+F19+F20+F21+F25+F26+F27+F28+F29+F31+F32</f>
        <v>94749</v>
      </c>
      <c r="G33" s="374">
        <f t="shared" si="3"/>
        <v>-17.990691194630031</v>
      </c>
      <c r="H33" s="75">
        <f>H10+H11+H12+H14+H15+H16+H17+H18+H19+H20+H21+H25+H26+H27+H28+H29+H31+H32</f>
        <v>589932</v>
      </c>
      <c r="I33" s="75">
        <f>I10+I11+I12+I14+I15+I16+I17+I18+I19+I20+I21+I25+I26+I27+I28+I29+I31+I32</f>
        <v>754738</v>
      </c>
      <c r="J33" s="374">
        <f t="shared" si="2"/>
        <v>-21.836186862195888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381558</v>
      </c>
      <c r="F10" s="336"/>
      <c r="G10" s="336"/>
      <c r="H10" s="337">
        <v>200144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14308</v>
      </c>
      <c r="F11" s="335">
        <v>92248</v>
      </c>
      <c r="G11" s="335">
        <v>257403</v>
      </c>
      <c r="H11" s="337">
        <v>7519</v>
      </c>
    </row>
    <row r="12" spans="2:8" x14ac:dyDescent="0.2">
      <c r="B12" s="328" t="s">
        <v>26</v>
      </c>
      <c r="C12" s="322" t="s">
        <v>228</v>
      </c>
      <c r="D12" s="339"/>
      <c r="E12" s="338">
        <v>13858</v>
      </c>
      <c r="F12" s="337"/>
      <c r="G12" s="337"/>
      <c r="H12" s="337">
        <v>1187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145026</v>
      </c>
      <c r="F13" s="338">
        <v>37064</v>
      </c>
      <c r="G13" s="338">
        <v>79342</v>
      </c>
      <c r="H13" s="338">
        <v>85497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151200</v>
      </c>
      <c r="F14" s="338">
        <v>74261</v>
      </c>
      <c r="G14" s="338">
        <v>159766</v>
      </c>
      <c r="H14" s="338">
        <v>44508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25915</v>
      </c>
      <c r="F15" s="338">
        <v>172</v>
      </c>
      <c r="G15" s="338">
        <v>10155</v>
      </c>
      <c r="H15" s="338">
        <v>9245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23098</v>
      </c>
      <c r="F16" s="338">
        <v>26901</v>
      </c>
      <c r="G16" s="338">
        <v>23288</v>
      </c>
      <c r="H16" s="338">
        <v>19948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30796</v>
      </c>
      <c r="F17" s="341" t="s">
        <v>239</v>
      </c>
      <c r="G17" s="342"/>
      <c r="H17" s="338">
        <v>43326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335364</v>
      </c>
      <c r="F18" s="338">
        <v>19231</v>
      </c>
      <c r="G18" s="338">
        <v>322169</v>
      </c>
      <c r="H18" s="338">
        <v>83279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109340</v>
      </c>
      <c r="F19" s="338">
        <v>5328</v>
      </c>
      <c r="G19" s="338">
        <v>54136</v>
      </c>
      <c r="H19" s="338">
        <v>48864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38521</v>
      </c>
      <c r="F21" s="335">
        <v>14017</v>
      </c>
      <c r="G21" s="335">
        <v>27533</v>
      </c>
      <c r="H21" s="335">
        <v>22901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407096</v>
      </c>
      <c r="F23" s="336">
        <v>351853</v>
      </c>
      <c r="G23" s="336">
        <v>165734</v>
      </c>
      <c r="H23" s="336">
        <v>19379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82675</v>
      </c>
      <c r="F24" s="341" t="s">
        <v>250</v>
      </c>
      <c r="G24" s="342"/>
      <c r="H24" s="336">
        <v>4135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1758755</v>
      </c>
      <c r="F25" s="349">
        <f>SUM(F10:F24)</f>
        <v>621075</v>
      </c>
      <c r="G25" s="349">
        <f>SUM(G10:G24)</f>
        <v>1099526</v>
      </c>
      <c r="H25" s="349">
        <f>SUM(H10:H24)</f>
        <v>589932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959095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799660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September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1054</v>
      </c>
      <c r="G11" s="44">
        <v>636</v>
      </c>
      <c r="H11" s="355">
        <f>IF(AND(G11&gt; 0,F11&gt;0,F11&lt;=G11*6),F11/G11*100-100,"-")</f>
        <v>65.723270440251582</v>
      </c>
      <c r="I11" s="360">
        <v>8292</v>
      </c>
      <c r="J11" s="44">
        <v>6255</v>
      </c>
      <c r="K11" s="355">
        <f t="shared" ref="K11:K23" si="0">IF(AND(J11&gt; 0,I11&gt;0,I11&lt;=J11*6),I11/J11*100-100,"-")</f>
        <v>32.565947242206221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97135</v>
      </c>
      <c r="G12" s="44">
        <v>86462</v>
      </c>
      <c r="H12" s="355">
        <f>IF(AND(G12&gt; 0,F12&gt;0,F12&lt;=G12*6),F12/G12*100-100,"-")</f>
        <v>12.344151187805053</v>
      </c>
      <c r="I12" s="360">
        <v>799826</v>
      </c>
      <c r="J12" s="44">
        <v>782170</v>
      </c>
      <c r="K12" s="355">
        <f t="shared" si="0"/>
        <v>2.2573097919889449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6701</v>
      </c>
      <c r="G13" s="44">
        <v>5728</v>
      </c>
      <c r="H13" s="355">
        <f t="shared" ref="H13:H23" si="1">IF(AND(G13&gt; 0,F13&gt;0,F13&lt;=G13*6),F13/G13*100-100,"-")</f>
        <v>16.986731843575427</v>
      </c>
      <c r="I13" s="360">
        <v>62629</v>
      </c>
      <c r="J13" s="44">
        <v>72294</v>
      </c>
      <c r="K13" s="355">
        <f t="shared" si="0"/>
        <v>-13.369020942263532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10891</v>
      </c>
      <c r="G14" s="44">
        <v>11349</v>
      </c>
      <c r="H14" s="355">
        <f t="shared" si="1"/>
        <v>-4.0355978500308396</v>
      </c>
      <c r="I14" s="360">
        <v>97440</v>
      </c>
      <c r="J14" s="44">
        <v>117302</v>
      </c>
      <c r="K14" s="355">
        <f t="shared" si="0"/>
        <v>-16.932362619563179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30788</v>
      </c>
      <c r="G15" s="44">
        <v>34758</v>
      </c>
      <c r="H15" s="355">
        <f t="shared" si="1"/>
        <v>-11.421830945393864</v>
      </c>
      <c r="I15" s="360">
        <v>294110</v>
      </c>
      <c r="J15" s="44">
        <v>329308</v>
      </c>
      <c r="K15" s="355">
        <f t="shared" si="0"/>
        <v>-10.688474012170985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10408</v>
      </c>
      <c r="G17" s="44">
        <v>12859</v>
      </c>
      <c r="H17" s="355">
        <f t="shared" si="1"/>
        <v>-19.060580138424456</v>
      </c>
      <c r="I17" s="360">
        <v>125230</v>
      </c>
      <c r="J17" s="44">
        <v>104359</v>
      </c>
      <c r="K17" s="355">
        <f t="shared" si="0"/>
        <v>19.999233415421756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3145</v>
      </c>
      <c r="G18" s="44">
        <v>3271</v>
      </c>
      <c r="H18" s="355">
        <f t="shared" si="1"/>
        <v>-3.8520330174258532</v>
      </c>
      <c r="I18" s="360">
        <v>28926</v>
      </c>
      <c r="J18" s="44">
        <v>32640</v>
      </c>
      <c r="K18" s="355">
        <f t="shared" si="0"/>
        <v>-11.378676470588232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160122</v>
      </c>
      <c r="G19" s="50">
        <f>SUM(G11:G18)</f>
        <v>155063</v>
      </c>
      <c r="H19" s="384">
        <f t="shared" si="1"/>
        <v>3.2625449011047181</v>
      </c>
      <c r="I19" s="50">
        <f>SUM(I11:I18)</f>
        <v>1416453</v>
      </c>
      <c r="J19" s="50">
        <f>SUM(J11:J18)</f>
        <v>1444328</v>
      </c>
      <c r="K19" s="384">
        <f t="shared" si="0"/>
        <v>-1.9299632770395618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678</v>
      </c>
      <c r="G21" s="57">
        <v>798</v>
      </c>
      <c r="H21" s="355">
        <f t="shared" si="1"/>
        <v>-15.037593984962399</v>
      </c>
      <c r="I21" s="56">
        <v>7155</v>
      </c>
      <c r="J21" s="57">
        <v>8880</v>
      </c>
      <c r="K21" s="355">
        <f t="shared" si="0"/>
        <v>-19.425675675675677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158186</v>
      </c>
      <c r="G23" s="45">
        <v>154161</v>
      </c>
      <c r="H23" s="355">
        <f t="shared" si="1"/>
        <v>2.6109067792762062</v>
      </c>
      <c r="I23" s="44">
        <v>1412725</v>
      </c>
      <c r="J23" s="45">
        <v>1438668</v>
      </c>
      <c r="K23" s="355">
        <f t="shared" si="0"/>
        <v>-1.8032652425716122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2151471</v>
      </c>
      <c r="G11" s="45">
        <v>2031325</v>
      </c>
      <c r="H11" s="355">
        <f t="shared" ref="H11:H26" si="0">IF(AND(G11&gt; 0,F11&gt;0,F11&lt;=G11*6),F11/G11*100-100,"-")</f>
        <v>5.9146616124942994</v>
      </c>
      <c r="I11" s="44">
        <v>21432370</v>
      </c>
      <c r="J11" s="45">
        <v>19637999</v>
      </c>
      <c r="K11" s="355">
        <f t="shared" ref="K11:K26" si="1">IF(AND(J11&gt; 0,I11&gt;0,I11&lt;=J11*6),I11/J11*100-100,"-")</f>
        <v>9.1372394916610347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601996</v>
      </c>
      <c r="G12" s="45">
        <v>577505</v>
      </c>
      <c r="H12" s="355">
        <f t="shared" si="0"/>
        <v>4.2408290837308726</v>
      </c>
      <c r="I12" s="44">
        <v>7582422</v>
      </c>
      <c r="J12" s="45">
        <v>7447231</v>
      </c>
      <c r="K12" s="355">
        <f t="shared" si="1"/>
        <v>1.8153190091726685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540622</v>
      </c>
      <c r="G13" s="45">
        <v>928420</v>
      </c>
      <c r="H13" s="355">
        <f t="shared" si="0"/>
        <v>-41.769673208246274</v>
      </c>
      <c r="I13" s="44">
        <v>6083545</v>
      </c>
      <c r="J13" s="45">
        <v>7861474</v>
      </c>
      <c r="K13" s="355">
        <f t="shared" si="1"/>
        <v>-22.615720665106821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555249</v>
      </c>
      <c r="G15" s="45">
        <v>457709</v>
      </c>
      <c r="H15" s="355">
        <f t="shared" si="0"/>
        <v>21.310483298340216</v>
      </c>
      <c r="I15" s="44">
        <v>5511819</v>
      </c>
      <c r="J15" s="45">
        <v>4484630</v>
      </c>
      <c r="K15" s="355">
        <f t="shared" si="1"/>
        <v>22.904654341606772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888770</v>
      </c>
      <c r="G16" s="45">
        <v>331493</v>
      </c>
      <c r="H16" s="355">
        <f t="shared" si="0"/>
        <v>168.1112421680096</v>
      </c>
      <c r="I16" s="44">
        <v>6504276</v>
      </c>
      <c r="J16" s="45">
        <v>3653159</v>
      </c>
      <c r="K16" s="355">
        <f t="shared" si="1"/>
        <v>78.045247962106203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247311</v>
      </c>
      <c r="G17" s="45">
        <v>558304</v>
      </c>
      <c r="H17" s="355">
        <f t="shared" si="0"/>
        <v>-55.703165300624754</v>
      </c>
      <c r="I17" s="44">
        <v>4318638</v>
      </c>
      <c r="J17" s="45">
        <v>3699249</v>
      </c>
      <c r="K17" s="355">
        <f t="shared" si="1"/>
        <v>16.743641749987631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1489619</v>
      </c>
      <c r="G21" s="45">
        <v>2033890</v>
      </c>
      <c r="H21" s="355">
        <f t="shared" si="0"/>
        <v>-26.76010010374209</v>
      </c>
      <c r="I21" s="44">
        <v>10891067</v>
      </c>
      <c r="J21" s="45">
        <v>17166104</v>
      </c>
      <c r="K21" s="355">
        <f t="shared" si="1"/>
        <v>-36.55481173829542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6475038</v>
      </c>
      <c r="G30" s="75">
        <v>6918646</v>
      </c>
      <c r="H30" s="357">
        <f t="shared" si="2"/>
        <v>-6.4117747894602388</v>
      </c>
      <c r="I30" s="75">
        <v>62324137</v>
      </c>
      <c r="J30" s="75">
        <v>63949846</v>
      </c>
      <c r="K30" s="357">
        <f t="shared" si="3"/>
        <v>-2.5421624940269538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158186</v>
      </c>
      <c r="G32" s="80">
        <v>154161</v>
      </c>
      <c r="H32" s="355">
        <f t="shared" si="2"/>
        <v>2.6109067792762062</v>
      </c>
      <c r="I32" s="80">
        <v>1412725</v>
      </c>
      <c r="J32" s="80">
        <v>1438668</v>
      </c>
      <c r="K32" s="355">
        <f t="shared" si="3"/>
        <v>-1.8032652425716122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6633224</v>
      </c>
      <c r="G34" s="75">
        <f>G30+G31+G32-G33</f>
        <v>7072807</v>
      </c>
      <c r="H34" s="357">
        <f t="shared" si="2"/>
        <v>-6.215113744797506</v>
      </c>
      <c r="I34" s="75">
        <f>I30+I31+I32-I33</f>
        <v>63736862</v>
      </c>
      <c r="J34" s="75">
        <f>J30+J31+J32-J33</f>
        <v>65282553</v>
      </c>
      <c r="K34" s="357">
        <f t="shared" si="3"/>
        <v>-2.3676938614824081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-1060</v>
      </c>
      <c r="G35" s="80">
        <f>G36-G34</f>
        <v>-836</v>
      </c>
      <c r="H35" s="382" t="s">
        <v>49</v>
      </c>
      <c r="I35" s="80">
        <f>I36-I34</f>
        <v>30258</v>
      </c>
      <c r="J35" s="80">
        <f>J36-J34</f>
        <v>1184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6632164</v>
      </c>
      <c r="G36" s="75">
        <v>7071971</v>
      </c>
      <c r="H36" s="357">
        <f t="shared" si="2"/>
        <v>-6.2190158868015715</v>
      </c>
      <c r="I36" s="75">
        <v>63767120</v>
      </c>
      <c r="J36" s="75">
        <v>65283737</v>
      </c>
      <c r="K36" s="357">
        <f t="shared" si="3"/>
        <v>-2.3231160924504053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241.5</v>
      </c>
      <c r="G11" s="377">
        <v>388.06</v>
      </c>
      <c r="H11" s="355">
        <f>IF(AND(G11&lt;&gt;"-",F11&lt;&gt;"-"),IF((F11&lt;=G11*6),F11/G11*100-100,"-"),"-")</f>
        <v>-37.76735556357265</v>
      </c>
      <c r="I11" s="377">
        <v>256.48</v>
      </c>
      <c r="J11" s="377">
        <v>410.55</v>
      </c>
      <c r="K11" s="355">
        <f>IF(AND(J11&lt;&gt;"-",I11&lt;&gt;"-"),IF((I11&lt;=J11*6),I11/J11*100-100,"-"),"-")</f>
        <v>-37.527706734867863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267.41000000000003</v>
      </c>
      <c r="G12" s="377">
        <v>422.39</v>
      </c>
      <c r="H12" s="355">
        <f t="shared" ref="H12:H27" si="0">IF(AND(G12&lt;&gt;"-",F12&lt;&gt;"-"),IF((F12&lt;=G12*6),F12/G12*100-100,"-"),"-")</f>
        <v>-36.691209545680522</v>
      </c>
      <c r="I12" s="377">
        <v>292.11</v>
      </c>
      <c r="J12" s="377">
        <v>435.92</v>
      </c>
      <c r="K12" s="355">
        <f t="shared" ref="K12:K27" si="1">IF(AND(J12&lt;&gt;"-",I12&lt;&gt;"-"),IF((I12&lt;=J12*6),I12/J12*100-100,"-"),"-")</f>
        <v>-32.98999816480088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265.14</v>
      </c>
      <c r="G13" s="377">
        <v>417.19</v>
      </c>
      <c r="H13" s="355">
        <f t="shared" si="0"/>
        <v>-36.446223543229706</v>
      </c>
      <c r="I13" s="377">
        <v>283.19</v>
      </c>
      <c r="J13" s="377">
        <v>440.64</v>
      </c>
      <c r="K13" s="355">
        <f t="shared" si="1"/>
        <v>-35.732116920842401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277.25</v>
      </c>
      <c r="G15" s="377">
        <v>422.63</v>
      </c>
      <c r="H15" s="355">
        <f t="shared" si="0"/>
        <v>-34.398883183872414</v>
      </c>
      <c r="I15" s="377">
        <v>303.91000000000003</v>
      </c>
      <c r="J15" s="377">
        <v>446.88</v>
      </c>
      <c r="K15" s="355">
        <f t="shared" si="1"/>
        <v>-31.992928750447533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274.77</v>
      </c>
      <c r="G16" s="377">
        <v>430.3</v>
      </c>
      <c r="H16" s="355">
        <f t="shared" si="0"/>
        <v>-36.144550313734612</v>
      </c>
      <c r="I16" s="377">
        <v>292.25</v>
      </c>
      <c r="J16" s="377">
        <v>449.91</v>
      </c>
      <c r="K16" s="355">
        <f t="shared" si="1"/>
        <v>-35.042564068369231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296.06</v>
      </c>
      <c r="G17" s="377">
        <v>421.91</v>
      </c>
      <c r="H17" s="355">
        <f t="shared" si="0"/>
        <v>-29.828636439050982</v>
      </c>
      <c r="I17" s="377">
        <v>316.2</v>
      </c>
      <c r="J17" s="377">
        <v>442.4</v>
      </c>
      <c r="K17" s="355">
        <f t="shared" si="1"/>
        <v>-28.526220614828219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261.07</v>
      </c>
      <c r="G21" s="377">
        <v>416.6</v>
      </c>
      <c r="H21" s="355">
        <f t="shared" si="0"/>
        <v>-37.33317330772924</v>
      </c>
      <c r="I21" s="377">
        <v>287.66000000000003</v>
      </c>
      <c r="J21" s="377">
        <v>427.73</v>
      </c>
      <c r="K21" s="355">
        <f t="shared" si="1"/>
        <v>-32.747293853599231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260.10000000000002</v>
      </c>
      <c r="G30" s="378">
        <v>410.27</v>
      </c>
      <c r="H30" s="385">
        <f>IF(AND(G30&lt;&gt;"-",F30&lt;&gt;"-"),IF((F30&lt;=G30*6),F30/G30*100-100,"-"),"-")</f>
        <v>-36.602725034733218</v>
      </c>
      <c r="I30" s="378">
        <v>280.94</v>
      </c>
      <c r="J30" s="378">
        <v>428.45</v>
      </c>
      <c r="K30" s="385">
        <f>IF(AND(J30&lt;&gt;"-",I30&lt;&gt;"-"),IF((I30&lt;=J30*6),I30/J30*100-100,"-"),"-")</f>
        <v>-34.428754813863932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260.10000000000002</v>
      </c>
      <c r="G32" s="378">
        <v>410.27</v>
      </c>
      <c r="H32" s="385">
        <f>IF(AND(G32&lt;&gt;"-",F32&lt;&gt;"-"),IF((F32&lt;=G32*6),F32/G32*100-100,"-"),"-")</f>
        <v>-36.602725034733218</v>
      </c>
      <c r="I32" s="378">
        <v>280.94</v>
      </c>
      <c r="J32" s="378">
        <v>428.45</v>
      </c>
      <c r="K32" s="385">
        <f>IF(AND(J32&lt;&gt;"-",I32&lt;&gt;"-"),IF((I32&lt;=J32*6),I32/J32*100-100,"-"),"-")</f>
        <v>-34.428754813863932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6632164</v>
      </c>
      <c r="G11" s="53">
        <v>7071971</v>
      </c>
      <c r="H11" s="94">
        <f>IF(AND(G11&gt; 0,F11&gt;0,F11&lt;=G11*6),F11/G11*100-100,"-")</f>
        <v>-6.2190158868015715</v>
      </c>
      <c r="I11" s="361">
        <v>63767120</v>
      </c>
      <c r="J11" s="53">
        <v>65283737</v>
      </c>
      <c r="K11" s="94">
        <f>IF(AND(J11&gt; 0,I11&gt;0,I11&lt;=J11*6),I11/J11*100-100,"-")</f>
        <v>-2.3231160924504053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897731</v>
      </c>
      <c r="G14" s="53">
        <v>939513</v>
      </c>
      <c r="H14" s="94">
        <f>IF(AND(G14&gt; 0,F14&gt;0,F14&lt;=G14*6),F14/G14*100-100,"-")</f>
        <v>-4.4471976438857155</v>
      </c>
      <c r="I14" s="283">
        <v>7389566</v>
      </c>
      <c r="J14" s="53">
        <v>8427391</v>
      </c>
      <c r="K14" s="94">
        <f>IF(AND(J14&gt; 0,I14&gt;0,I14&lt;=J14*6),I14/J14*100-100,"-")</f>
        <v>-12.3149026786582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492370</v>
      </c>
      <c r="G17" s="53">
        <v>429547</v>
      </c>
      <c r="H17" s="94">
        <f>IF(AND(G17&gt; 0,F17&gt;0,F17&lt;=G17*6),F17/G17*100-100,"-")</f>
        <v>14.625407696945842</v>
      </c>
      <c r="I17" s="361">
        <v>4162411</v>
      </c>
      <c r="J17" s="53">
        <v>3731960</v>
      </c>
      <c r="K17" s="94">
        <f>IF(AND(J17&gt; 0,I17&gt;0,I17&lt;=J17*6),I17/J17*100-100,"-")</f>
        <v>11.534180430658409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40683</v>
      </c>
      <c r="G20" s="53">
        <v>52029</v>
      </c>
      <c r="H20" s="94">
        <f>IF(AND(G20&gt; 0,F20&gt;0,F20&lt;=G20*6),F20/G20*100-100,"-")</f>
        <v>-21.807069134521129</v>
      </c>
      <c r="I20" s="361">
        <v>159097</v>
      </c>
      <c r="J20" s="53">
        <v>200301</v>
      </c>
      <c r="K20" s="94">
        <f>IF(AND(J20&gt; 0,I20&gt;0,I20&lt;=J20*6),I20/J20*100-100,"-")</f>
        <v>-20.571040583921203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-79806</v>
      </c>
      <c r="G23" s="53">
        <v>-181230</v>
      </c>
      <c r="H23" s="383" t="s">
        <v>49</v>
      </c>
      <c r="I23" s="361">
        <v>113209</v>
      </c>
      <c r="J23" s="53">
        <v>630357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8061388</v>
      </c>
      <c r="G26" s="365">
        <f>G11+G14+G17-G20-G23</f>
        <v>8570232</v>
      </c>
      <c r="H26" s="366">
        <f>IF(AND(G26&gt; 0,F26&gt;0,F26&lt;=G26*6),F26/G26*100-100,"-")</f>
        <v>-5.9373421863025442</v>
      </c>
      <c r="I26" s="365">
        <f>I11+I14+I17-I20-I23</f>
        <v>75046791</v>
      </c>
      <c r="J26" s="365">
        <f>J11+J14+J17-J20-J23</f>
        <v>76612430</v>
      </c>
      <c r="K26" s="366">
        <f>IF(AND(J26&gt; 0,I26&gt;0,I26&lt;=J26*6),I26/J26*100-100,"-")</f>
        <v>-2.0435835281559491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-1424</v>
      </c>
      <c r="G29" s="361">
        <v>-2667</v>
      </c>
      <c r="H29" s="94" t="str">
        <f>IF(AND(G29&gt; 0,F29&gt;0,F29&lt;=G29*6),F29/G29*100-100,"-")</f>
        <v>-</v>
      </c>
      <c r="I29" s="53">
        <v>86972</v>
      </c>
      <c r="J29" s="361">
        <v>104424</v>
      </c>
      <c r="K29" s="94">
        <f>IF(AND(J29&gt; 0,I29&gt;0,I29&lt;=J29*6),I29/J29*100-100,"-")</f>
        <v>-16.712633111162191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152900</v>
      </c>
      <c r="G32" s="361">
        <v>154006</v>
      </c>
      <c r="H32" s="94">
        <f>IF(AND(G32&gt; 0,F32&gt;0,F32&lt;=G32*6),F32/G32*100-100,"-")</f>
        <v>-0.71815383816215217</v>
      </c>
      <c r="I32" s="53">
        <v>1448766</v>
      </c>
      <c r="J32" s="361">
        <v>1336129</v>
      </c>
      <c r="K32" s="94">
        <f>IF(AND(J32&gt; 0,I32&gt;0,I32&lt;=J32*6),I32/J32*100-100,"-")</f>
        <v>8.4300991895243556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7909912</v>
      </c>
      <c r="G35" s="365">
        <f>G26-G29-G32</f>
        <v>8418893</v>
      </c>
      <c r="H35" s="366">
        <f>IF(AND(G35&gt; 0,F35&gt;0,F35&lt;=G35*6),F35/G35*100-100,"-")</f>
        <v>-6.0456998325076654</v>
      </c>
      <c r="I35" s="365">
        <f>I26-I29-I32</f>
        <v>73511053</v>
      </c>
      <c r="J35" s="365">
        <f>J26-J29-J32</f>
        <v>75171877</v>
      </c>
      <c r="K35" s="366">
        <f>IF(AND(J35&gt; 0,I35&gt;0,I35&lt;=J35*6),I35/J35*100-100,"-")</f>
        <v>-2.2093688042404551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543213</v>
      </c>
      <c r="F12" s="123"/>
      <c r="G12" s="93">
        <v>0</v>
      </c>
      <c r="H12" s="93">
        <v>152975</v>
      </c>
      <c r="I12" s="93">
        <v>16304</v>
      </c>
      <c r="J12" s="93">
        <v>0</v>
      </c>
      <c r="K12" s="93">
        <v>139255</v>
      </c>
      <c r="L12" s="93">
        <v>323964</v>
      </c>
      <c r="M12" s="93">
        <f>E12-G12-H12+I12+J12+K12+L12</f>
        <v>869761</v>
      </c>
    </row>
    <row r="13" spans="2:13" x14ac:dyDescent="0.2">
      <c r="B13" s="89"/>
      <c r="C13" s="17" t="s">
        <v>106</v>
      </c>
      <c r="D13" s="38">
        <v>2</v>
      </c>
      <c r="E13" s="122">
        <v>1549243</v>
      </c>
      <c r="F13" s="123"/>
      <c r="G13" s="93">
        <v>0</v>
      </c>
      <c r="H13" s="93">
        <v>4028</v>
      </c>
      <c r="I13" s="93">
        <v>0</v>
      </c>
      <c r="J13" s="93">
        <v>0</v>
      </c>
      <c r="K13" s="93">
        <v>6296</v>
      </c>
      <c r="L13" s="93">
        <v>149782</v>
      </c>
      <c r="M13" s="93">
        <f t="shared" ref="M13:M19" si="0">E13-G13-H13+I13+J13+K13+L13</f>
        <v>1701293</v>
      </c>
    </row>
    <row r="14" spans="2:13" x14ac:dyDescent="0.2">
      <c r="B14" s="89"/>
      <c r="C14" s="17" t="s">
        <v>107</v>
      </c>
      <c r="D14" s="38">
        <v>3</v>
      </c>
      <c r="E14" s="122">
        <v>170486</v>
      </c>
      <c r="F14" s="123"/>
      <c r="G14" s="93">
        <v>0</v>
      </c>
      <c r="H14" s="93">
        <v>81205</v>
      </c>
      <c r="I14" s="93">
        <v>243581</v>
      </c>
      <c r="J14" s="93">
        <v>0</v>
      </c>
      <c r="K14" s="93">
        <v>3513</v>
      </c>
      <c r="L14" s="93">
        <v>33610</v>
      </c>
      <c r="M14" s="93">
        <f t="shared" si="0"/>
        <v>369985</v>
      </c>
    </row>
    <row r="15" spans="2:13" x14ac:dyDescent="0.2">
      <c r="B15" s="89"/>
      <c r="C15" s="17" t="s">
        <v>108</v>
      </c>
      <c r="D15" s="38">
        <v>4</v>
      </c>
      <c r="E15" s="122">
        <v>2698215</v>
      </c>
      <c r="F15" s="123"/>
      <c r="G15" s="93">
        <v>131</v>
      </c>
      <c r="H15" s="93">
        <v>17611</v>
      </c>
      <c r="I15" s="93">
        <v>0</v>
      </c>
      <c r="J15" s="93">
        <v>0</v>
      </c>
      <c r="K15" s="93">
        <v>164187</v>
      </c>
      <c r="L15" s="93">
        <v>621270</v>
      </c>
      <c r="M15" s="93">
        <f t="shared" si="0"/>
        <v>3465930</v>
      </c>
    </row>
    <row r="16" spans="2:13" x14ac:dyDescent="0.2">
      <c r="B16" s="89"/>
      <c r="C16" s="17" t="s">
        <v>109</v>
      </c>
      <c r="D16" s="38">
        <v>5</v>
      </c>
      <c r="E16" s="122">
        <v>756902</v>
      </c>
      <c r="F16" s="123"/>
      <c r="G16" s="93">
        <v>1546</v>
      </c>
      <c r="H16" s="93">
        <v>13446</v>
      </c>
      <c r="I16" s="93">
        <v>0</v>
      </c>
      <c r="J16" s="93">
        <v>652</v>
      </c>
      <c r="K16" s="93">
        <v>34438</v>
      </c>
      <c r="L16" s="93">
        <v>67857</v>
      </c>
      <c r="M16" s="93">
        <f t="shared" si="0"/>
        <v>844857</v>
      </c>
    </row>
    <row r="17" spans="2:13" x14ac:dyDescent="0.2">
      <c r="B17" s="89"/>
      <c r="C17" s="17" t="s">
        <v>110</v>
      </c>
      <c r="D17" s="38">
        <v>6</v>
      </c>
      <c r="E17" s="122">
        <v>104215</v>
      </c>
      <c r="F17" s="123"/>
      <c r="G17" s="93">
        <v>0</v>
      </c>
      <c r="H17" s="93">
        <v>190956</v>
      </c>
      <c r="I17" s="93">
        <v>0</v>
      </c>
      <c r="J17" s="93">
        <v>358</v>
      </c>
      <c r="K17" s="93">
        <v>15986</v>
      </c>
      <c r="L17" s="93">
        <v>13090</v>
      </c>
      <c r="M17" s="93">
        <f t="shared" si="0"/>
        <v>-57307</v>
      </c>
    </row>
    <row r="18" spans="2:13" x14ac:dyDescent="0.2">
      <c r="B18" s="89"/>
      <c r="C18" s="17" t="s">
        <v>111</v>
      </c>
      <c r="D18" s="38">
        <v>7</v>
      </c>
      <c r="E18" s="122">
        <v>299154</v>
      </c>
      <c r="F18" s="123"/>
      <c r="G18" s="93">
        <v>37070</v>
      </c>
      <c r="H18" s="93">
        <v>7175</v>
      </c>
      <c r="I18" s="93">
        <v>0</v>
      </c>
      <c r="J18" s="93">
        <v>11252</v>
      </c>
      <c r="K18" s="93">
        <v>0</v>
      </c>
      <c r="L18" s="93">
        <v>8569</v>
      </c>
      <c r="M18" s="93">
        <f t="shared" si="0"/>
        <v>274730</v>
      </c>
    </row>
    <row r="19" spans="2:13" x14ac:dyDescent="0.2">
      <c r="B19" s="105"/>
      <c r="C19" s="17" t="s">
        <v>112</v>
      </c>
      <c r="D19" s="38">
        <v>8</v>
      </c>
      <c r="E19" s="122">
        <v>146111</v>
      </c>
      <c r="F19" s="123"/>
      <c r="G19" s="93">
        <v>29</v>
      </c>
      <c r="H19" s="93">
        <v>166766</v>
      </c>
      <c r="I19" s="93">
        <v>760</v>
      </c>
      <c r="J19" s="93">
        <v>3471</v>
      </c>
      <c r="K19" s="93">
        <v>71791</v>
      </c>
      <c r="L19" s="93">
        <v>17700</v>
      </c>
      <c r="M19" s="93">
        <f t="shared" si="0"/>
        <v>73038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256984</v>
      </c>
      <c r="F22" s="123"/>
      <c r="G22" s="93">
        <v>3501</v>
      </c>
      <c r="H22" s="93">
        <v>39764</v>
      </c>
      <c r="I22" s="93">
        <v>10994</v>
      </c>
      <c r="J22" s="93">
        <v>0</v>
      </c>
      <c r="K22" s="93">
        <v>18866</v>
      </c>
      <c r="L22" s="93">
        <v>79245</v>
      </c>
      <c r="M22" s="93">
        <f>E22-G22-H22+I22+J22+K22+L22</f>
        <v>322824</v>
      </c>
    </row>
    <row r="23" spans="2:13" x14ac:dyDescent="0.2">
      <c r="B23" s="89"/>
      <c r="C23" s="17" t="s">
        <v>115</v>
      </c>
      <c r="D23" s="38">
        <v>10</v>
      </c>
      <c r="E23" s="122">
        <v>268632</v>
      </c>
      <c r="F23" s="123"/>
      <c r="G23" s="93">
        <v>255731</v>
      </c>
      <c r="H23" s="93">
        <v>4833</v>
      </c>
      <c r="I23" s="93">
        <v>21390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29458</v>
      </c>
    </row>
    <row r="24" spans="2:13" x14ac:dyDescent="0.2">
      <c r="B24" s="89"/>
      <c r="C24" s="17" t="s">
        <v>116</v>
      </c>
      <c r="D24" s="38">
        <v>11</v>
      </c>
      <c r="E24" s="122">
        <v>39438</v>
      </c>
      <c r="F24" s="123"/>
      <c r="G24" s="93">
        <v>0</v>
      </c>
      <c r="H24" s="93">
        <v>29603</v>
      </c>
      <c r="I24" s="93">
        <v>94</v>
      </c>
      <c r="J24" s="93">
        <v>438</v>
      </c>
      <c r="K24" s="93">
        <v>82</v>
      </c>
      <c r="L24" s="93">
        <v>9299</v>
      </c>
      <c r="M24" s="93">
        <f t="shared" si="1"/>
        <v>19748</v>
      </c>
    </row>
    <row r="25" spans="2:13" x14ac:dyDescent="0.2">
      <c r="B25" s="89"/>
      <c r="C25" s="17" t="s">
        <v>117</v>
      </c>
      <c r="D25" s="38">
        <v>12</v>
      </c>
      <c r="E25" s="122">
        <v>5208</v>
      </c>
      <c r="F25" s="123"/>
      <c r="G25" s="93">
        <v>0</v>
      </c>
      <c r="H25" s="93">
        <v>253</v>
      </c>
      <c r="I25" s="93">
        <v>1616</v>
      </c>
      <c r="J25" s="93">
        <v>0</v>
      </c>
      <c r="K25" s="93">
        <v>235</v>
      </c>
      <c r="L25" s="93">
        <v>5956</v>
      </c>
      <c r="M25" s="93">
        <f t="shared" si="1"/>
        <v>12762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666</v>
      </c>
      <c r="M26" s="93">
        <f t="shared" si="1"/>
        <v>666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149019</v>
      </c>
      <c r="F28" s="123"/>
      <c r="G28" s="93">
        <v>0</v>
      </c>
      <c r="H28" s="93">
        <v>3347</v>
      </c>
      <c r="I28" s="93">
        <v>0</v>
      </c>
      <c r="J28" s="93">
        <v>0</v>
      </c>
      <c r="K28" s="93">
        <v>2342</v>
      </c>
      <c r="L28" s="93">
        <v>215002</v>
      </c>
      <c r="M28" s="93">
        <f t="shared" si="1"/>
        <v>363016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250</v>
      </c>
      <c r="I29" s="93">
        <v>0</v>
      </c>
      <c r="J29" s="93">
        <v>0</v>
      </c>
      <c r="K29" s="93">
        <v>0</v>
      </c>
      <c r="L29" s="93">
        <v>1691</v>
      </c>
      <c r="M29" s="93">
        <f t="shared" si="1"/>
        <v>1441</v>
      </c>
    </row>
    <row r="30" spans="2:13" x14ac:dyDescent="0.2">
      <c r="B30" s="89"/>
      <c r="C30" s="17" t="s">
        <v>286</v>
      </c>
      <c r="D30" s="38">
        <v>17</v>
      </c>
      <c r="E30" s="122">
        <v>232945</v>
      </c>
      <c r="F30" s="126"/>
      <c r="G30" s="93">
        <v>0</v>
      </c>
      <c r="H30" s="93">
        <v>116878</v>
      </c>
      <c r="I30" s="93">
        <v>0</v>
      </c>
      <c r="J30" s="93">
        <v>19953</v>
      </c>
      <c r="K30" s="93">
        <v>2923</v>
      </c>
      <c r="L30" s="93">
        <v>77307</v>
      </c>
      <c r="M30" s="93">
        <f t="shared" si="1"/>
        <v>216250</v>
      </c>
    </row>
    <row r="31" spans="2:13" x14ac:dyDescent="0.2">
      <c r="B31" s="89"/>
      <c r="C31" s="17" t="s">
        <v>124</v>
      </c>
      <c r="D31" s="38">
        <v>18</v>
      </c>
      <c r="E31" s="122">
        <v>427873</v>
      </c>
      <c r="F31" s="123"/>
      <c r="G31" s="93">
        <v>0</v>
      </c>
      <c r="H31" s="93">
        <v>15587</v>
      </c>
      <c r="I31" s="93">
        <v>0</v>
      </c>
      <c r="J31" s="93">
        <v>0</v>
      </c>
      <c r="K31" s="93">
        <v>3723</v>
      </c>
      <c r="L31" s="93">
        <v>4271</v>
      </c>
      <c r="M31" s="93">
        <f t="shared" si="1"/>
        <v>420280</v>
      </c>
    </row>
    <row r="32" spans="2:13" x14ac:dyDescent="0.2">
      <c r="B32" s="89"/>
      <c r="C32" s="17" t="s">
        <v>125</v>
      </c>
      <c r="D32" s="38">
        <v>19</v>
      </c>
      <c r="E32" s="122">
        <v>110952</v>
      </c>
      <c r="F32" s="123"/>
      <c r="G32" s="93">
        <v>55398</v>
      </c>
      <c r="H32" s="93">
        <v>0</v>
      </c>
      <c r="I32" s="93">
        <v>0</v>
      </c>
      <c r="J32" s="93">
        <v>0</v>
      </c>
      <c r="K32" s="93">
        <v>41668</v>
      </c>
      <c r="L32" s="93">
        <v>2132</v>
      </c>
      <c r="M32" s="93">
        <f t="shared" si="1"/>
        <v>99354</v>
      </c>
    </row>
    <row r="33" spans="2:13" x14ac:dyDescent="0.2">
      <c r="B33" s="89"/>
      <c r="C33" s="17" t="s">
        <v>126</v>
      </c>
      <c r="D33" s="38">
        <v>20</v>
      </c>
      <c r="E33" s="122">
        <v>24938</v>
      </c>
      <c r="F33" s="123"/>
      <c r="G33" s="93">
        <v>0</v>
      </c>
      <c r="H33" s="93">
        <v>17648</v>
      </c>
      <c r="I33" s="93">
        <v>0</v>
      </c>
      <c r="J33" s="93">
        <v>0</v>
      </c>
      <c r="K33" s="93">
        <v>8943</v>
      </c>
      <c r="L33" s="93">
        <v>7273</v>
      </c>
      <c r="M33" s="93">
        <f t="shared" si="1"/>
        <v>23506</v>
      </c>
    </row>
    <row r="34" spans="2:13" x14ac:dyDescent="0.2">
      <c r="B34" s="89"/>
      <c r="C34" s="17" t="s">
        <v>127</v>
      </c>
      <c r="D34" s="38">
        <v>21</v>
      </c>
      <c r="E34" s="122">
        <v>126384</v>
      </c>
      <c r="F34" s="123"/>
      <c r="G34" s="93">
        <v>43250</v>
      </c>
      <c r="H34" s="93">
        <v>35406</v>
      </c>
      <c r="I34" s="93">
        <v>44711</v>
      </c>
      <c r="J34" s="93">
        <v>0</v>
      </c>
      <c r="K34" s="93">
        <v>0</v>
      </c>
      <c r="L34" s="93">
        <v>1214</v>
      </c>
      <c r="M34" s="93">
        <f t="shared" si="1"/>
        <v>93653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7909912</v>
      </c>
      <c r="F35" s="128"/>
      <c r="G35" s="127">
        <f>SUM(G12:G34)</f>
        <v>396656</v>
      </c>
      <c r="H35" s="127">
        <f t="shared" ref="H35:M35" si="2">SUM(H12:H34)</f>
        <v>897731</v>
      </c>
      <c r="I35" s="127">
        <f t="shared" si="2"/>
        <v>339450</v>
      </c>
      <c r="J35" s="127">
        <f t="shared" si="2"/>
        <v>36124</v>
      </c>
      <c r="K35" s="127">
        <f t="shared" si="2"/>
        <v>514248</v>
      </c>
      <c r="L35" s="127">
        <f t="shared" si="2"/>
        <v>1639898</v>
      </c>
      <c r="M35" s="129">
        <f t="shared" si="2"/>
        <v>9145245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16949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3004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543213</v>
      </c>
      <c r="F11" s="93">
        <v>511113</v>
      </c>
      <c r="G11" s="355">
        <f t="shared" ref="G11:G18" si="0">IF(AND(F11&gt; 0,E11&gt;0,E11&lt;=F11*6),E11/F11*100-100,"-")</f>
        <v>6.280411572392012</v>
      </c>
      <c r="H11" s="93">
        <v>5057510</v>
      </c>
      <c r="I11" s="93">
        <v>4952642</v>
      </c>
      <c r="J11" s="355">
        <f t="shared" ref="J11:J18" si="1">IF(AND(I11&gt; 0,H11&gt;0,H11&lt;=I11*6),H11/I11*100-100,"-")</f>
        <v>2.1174153108583198</v>
      </c>
    </row>
    <row r="12" spans="2:14" x14ac:dyDescent="0.2">
      <c r="B12" s="89"/>
      <c r="C12" s="17" t="s">
        <v>106</v>
      </c>
      <c r="D12" s="38">
        <v>2</v>
      </c>
      <c r="E12" s="93">
        <v>1549243</v>
      </c>
      <c r="F12" s="93">
        <v>1591667</v>
      </c>
      <c r="G12" s="355">
        <f t="shared" si="0"/>
        <v>-2.6653816407577722</v>
      </c>
      <c r="H12" s="93">
        <v>13631434</v>
      </c>
      <c r="I12" s="93">
        <v>14154978</v>
      </c>
      <c r="J12" s="355">
        <f t="shared" si="1"/>
        <v>-3.6986564020092487</v>
      </c>
    </row>
    <row r="13" spans="2:14" x14ac:dyDescent="0.2">
      <c r="B13" s="89"/>
      <c r="C13" s="17" t="s">
        <v>107</v>
      </c>
      <c r="D13" s="38">
        <v>3</v>
      </c>
      <c r="E13" s="93">
        <v>170486</v>
      </c>
      <c r="F13" s="93">
        <v>170611</v>
      </c>
      <c r="G13" s="355">
        <f t="shared" si="0"/>
        <v>-7.3266084836262735E-2</v>
      </c>
      <c r="H13" s="93">
        <v>1743805</v>
      </c>
      <c r="I13" s="93">
        <v>1624210</v>
      </c>
      <c r="J13" s="355">
        <f t="shared" si="1"/>
        <v>7.3632719906908619</v>
      </c>
    </row>
    <row r="14" spans="2:14" x14ac:dyDescent="0.2">
      <c r="B14" s="89"/>
      <c r="C14" s="17" t="s">
        <v>108</v>
      </c>
      <c r="D14" s="38">
        <v>4</v>
      </c>
      <c r="E14" s="93">
        <v>2698215</v>
      </c>
      <c r="F14" s="93">
        <v>2491750</v>
      </c>
      <c r="G14" s="355">
        <f t="shared" si="0"/>
        <v>8.2859436139259657</v>
      </c>
      <c r="H14" s="93">
        <v>23251172</v>
      </c>
      <c r="I14" s="93">
        <v>22642336</v>
      </c>
      <c r="J14" s="355">
        <f t="shared" si="1"/>
        <v>2.688927502886628</v>
      </c>
    </row>
    <row r="15" spans="2:14" x14ac:dyDescent="0.2">
      <c r="B15" s="89"/>
      <c r="C15" s="17" t="s">
        <v>109</v>
      </c>
      <c r="D15" s="38">
        <v>5</v>
      </c>
      <c r="E15" s="93">
        <v>756902</v>
      </c>
      <c r="F15" s="93">
        <v>994686</v>
      </c>
      <c r="G15" s="355">
        <f t="shared" si="0"/>
        <v>-23.90543347347807</v>
      </c>
      <c r="H15" s="93">
        <v>9364872</v>
      </c>
      <c r="I15" s="93">
        <v>8692030</v>
      </c>
      <c r="J15" s="355">
        <f t="shared" si="1"/>
        <v>7.7409074750087115</v>
      </c>
    </row>
    <row r="16" spans="2:14" x14ac:dyDescent="0.2">
      <c r="B16" s="89"/>
      <c r="C16" s="17" t="s">
        <v>110</v>
      </c>
      <c r="D16" s="38">
        <v>6</v>
      </c>
      <c r="E16" s="93">
        <v>104215</v>
      </c>
      <c r="F16" s="93">
        <v>140359</v>
      </c>
      <c r="G16" s="355">
        <f t="shared" si="0"/>
        <v>-25.751109654528747</v>
      </c>
      <c r="H16" s="93">
        <v>1487171</v>
      </c>
      <c r="I16" s="93">
        <v>1131751</v>
      </c>
      <c r="J16" s="355">
        <f t="shared" si="1"/>
        <v>31.40443436763033</v>
      </c>
    </row>
    <row r="17" spans="2:10" x14ac:dyDescent="0.2">
      <c r="B17" s="89"/>
      <c r="C17" s="17" t="s">
        <v>111</v>
      </c>
      <c r="D17" s="38">
        <v>7</v>
      </c>
      <c r="E17" s="93">
        <v>299154</v>
      </c>
      <c r="F17" s="93">
        <v>320616</v>
      </c>
      <c r="G17" s="355">
        <f t="shared" si="0"/>
        <v>-6.6939890710382599</v>
      </c>
      <c r="H17" s="93">
        <v>2933372</v>
      </c>
      <c r="I17" s="93">
        <v>3317711</v>
      </c>
      <c r="J17" s="355">
        <f t="shared" si="1"/>
        <v>-11.58446290228413</v>
      </c>
    </row>
    <row r="18" spans="2:10" x14ac:dyDescent="0.2">
      <c r="B18" s="105"/>
      <c r="C18" s="17" t="s">
        <v>112</v>
      </c>
      <c r="D18" s="38">
        <v>8</v>
      </c>
      <c r="E18" s="93">
        <v>146111</v>
      </c>
      <c r="F18" s="93">
        <v>290729</v>
      </c>
      <c r="G18" s="355">
        <f t="shared" si="0"/>
        <v>-49.743231669355318</v>
      </c>
      <c r="H18" s="93">
        <v>1638503</v>
      </c>
      <c r="I18" s="93">
        <v>2040680</v>
      </c>
      <c r="J18" s="355">
        <f t="shared" si="1"/>
        <v>-19.707989493698179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256984</v>
      </c>
      <c r="F21" s="93">
        <v>274341</v>
      </c>
      <c r="G21" s="355">
        <f t="shared" ref="G21:G34" si="2">IF(AND(F21&gt; 0,E21&gt;0,E21&lt;=F21*6),E21/F21*100-100,"-")</f>
        <v>-6.3267976715110024</v>
      </c>
      <c r="H21" s="93">
        <v>2271021</v>
      </c>
      <c r="I21" s="93">
        <v>2511645</v>
      </c>
      <c r="J21" s="355">
        <f t="shared" ref="J21:J34" si="3">IF(AND(I21&gt; 0,H21&gt;0,H21&lt;=I21*6),H21/I21*100-100,"-")</f>
        <v>-9.5803348004992728</v>
      </c>
    </row>
    <row r="22" spans="2:10" x14ac:dyDescent="0.2">
      <c r="B22" s="89"/>
      <c r="C22" s="17" t="s">
        <v>115</v>
      </c>
      <c r="D22" s="38">
        <v>10</v>
      </c>
      <c r="E22" s="93">
        <v>268632</v>
      </c>
      <c r="F22" s="93">
        <v>301311</v>
      </c>
      <c r="G22" s="355">
        <f t="shared" si="2"/>
        <v>-10.845604707428535</v>
      </c>
      <c r="H22" s="93">
        <v>2706926</v>
      </c>
      <c r="I22" s="93">
        <v>2853829</v>
      </c>
      <c r="J22" s="355">
        <f t="shared" si="3"/>
        <v>-5.1475754153454858</v>
      </c>
    </row>
    <row r="23" spans="2:10" x14ac:dyDescent="0.2">
      <c r="B23" s="89"/>
      <c r="C23" s="17" t="s">
        <v>116</v>
      </c>
      <c r="D23" s="38">
        <v>11</v>
      </c>
      <c r="E23" s="93">
        <v>39438</v>
      </c>
      <c r="F23" s="93">
        <v>17462</v>
      </c>
      <c r="G23" s="355">
        <f t="shared" si="2"/>
        <v>125.85041805062423</v>
      </c>
      <c r="H23" s="93">
        <v>324502</v>
      </c>
      <c r="I23" s="93">
        <v>261218</v>
      </c>
      <c r="J23" s="355">
        <f t="shared" si="3"/>
        <v>24.226508127311291</v>
      </c>
    </row>
    <row r="24" spans="2:10" x14ac:dyDescent="0.2">
      <c r="B24" s="89"/>
      <c r="C24" s="17" t="s">
        <v>117</v>
      </c>
      <c r="D24" s="38">
        <v>12</v>
      </c>
      <c r="E24" s="93">
        <v>5208</v>
      </c>
      <c r="F24" s="93">
        <v>6687</v>
      </c>
      <c r="G24" s="355">
        <f t="shared" si="2"/>
        <v>-22.117541498429787</v>
      </c>
      <c r="H24" s="93">
        <v>45513</v>
      </c>
      <c r="I24" s="93">
        <v>48761</v>
      </c>
      <c r="J24" s="355">
        <f t="shared" si="3"/>
        <v>-6.6610610939070227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149019</v>
      </c>
      <c r="F27" s="93">
        <v>429133</v>
      </c>
      <c r="G27" s="355">
        <f t="shared" si="2"/>
        <v>-65.274402108437243</v>
      </c>
      <c r="H27" s="93">
        <v>2030786</v>
      </c>
      <c r="I27" s="93">
        <v>3881224</v>
      </c>
      <c r="J27" s="355">
        <f t="shared" si="3"/>
        <v>-47.676660764748434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186</v>
      </c>
      <c r="G28" s="355" t="str">
        <f t="shared" si="2"/>
        <v>-</v>
      </c>
      <c r="H28" s="93">
        <v>4</v>
      </c>
      <c r="I28" s="93">
        <v>3772</v>
      </c>
      <c r="J28" s="355">
        <f t="shared" si="3"/>
        <v>-99.893955461293743</v>
      </c>
    </row>
    <row r="29" spans="2:10" x14ac:dyDescent="0.2">
      <c r="B29" s="89"/>
      <c r="C29" s="17" t="s">
        <v>122</v>
      </c>
      <c r="D29" s="38">
        <v>17</v>
      </c>
      <c r="E29" s="93">
        <v>232945</v>
      </c>
      <c r="F29" s="93">
        <v>184825</v>
      </c>
      <c r="G29" s="355">
        <f t="shared" si="2"/>
        <v>26.03543892871636</v>
      </c>
      <c r="H29" s="93">
        <v>1758755</v>
      </c>
      <c r="I29" s="93">
        <v>1691520</v>
      </c>
      <c r="J29" s="355">
        <f t="shared" si="3"/>
        <v>3.9748273741959821</v>
      </c>
    </row>
    <row r="30" spans="2:10" x14ac:dyDescent="0.2">
      <c r="B30" s="89"/>
      <c r="C30" s="17" t="s">
        <v>124</v>
      </c>
      <c r="D30" s="38">
        <v>18</v>
      </c>
      <c r="E30" s="93">
        <v>427873</v>
      </c>
      <c r="F30" s="93">
        <v>423991</v>
      </c>
      <c r="G30" s="355">
        <f t="shared" si="2"/>
        <v>0.91558547233314869</v>
      </c>
      <c r="H30" s="93">
        <v>2789073</v>
      </c>
      <c r="I30" s="93">
        <v>2914086</v>
      </c>
      <c r="J30" s="355">
        <f t="shared" si="3"/>
        <v>-4.2899557528501191</v>
      </c>
    </row>
    <row r="31" spans="2:10" x14ac:dyDescent="0.2">
      <c r="B31" s="89"/>
      <c r="C31" s="17" t="s">
        <v>125</v>
      </c>
      <c r="D31" s="38">
        <v>19</v>
      </c>
      <c r="E31" s="93">
        <v>110952</v>
      </c>
      <c r="F31" s="93">
        <v>132471</v>
      </c>
      <c r="G31" s="355">
        <f t="shared" si="2"/>
        <v>-16.244310075412727</v>
      </c>
      <c r="H31" s="93">
        <v>1282582</v>
      </c>
      <c r="I31" s="93">
        <v>1246358</v>
      </c>
      <c r="J31" s="355">
        <f t="shared" si="3"/>
        <v>2.9063880522289764</v>
      </c>
    </row>
    <row r="32" spans="2:10" x14ac:dyDescent="0.2">
      <c r="B32" s="89"/>
      <c r="C32" s="17" t="s">
        <v>126</v>
      </c>
      <c r="D32" s="38">
        <v>20</v>
      </c>
      <c r="E32" s="93">
        <v>24938</v>
      </c>
      <c r="F32" s="93">
        <v>24115</v>
      </c>
      <c r="G32" s="355">
        <f t="shared" si="2"/>
        <v>3.412813601492843</v>
      </c>
      <c r="H32" s="93">
        <v>221548</v>
      </c>
      <c r="I32" s="93">
        <v>234094</v>
      </c>
      <c r="J32" s="355">
        <f t="shared" si="3"/>
        <v>-5.3593855459772612</v>
      </c>
    </row>
    <row r="33" spans="2:10" x14ac:dyDescent="0.2">
      <c r="B33" s="105"/>
      <c r="C33" s="17" t="s">
        <v>127</v>
      </c>
      <c r="D33" s="38">
        <v>21</v>
      </c>
      <c r="E33" s="93">
        <v>126384</v>
      </c>
      <c r="F33" s="93">
        <v>112840</v>
      </c>
      <c r="G33" s="355">
        <f t="shared" si="2"/>
        <v>12.002835873803619</v>
      </c>
      <c r="H33" s="93">
        <v>972504</v>
      </c>
      <c r="I33" s="93">
        <v>969032</v>
      </c>
      <c r="J33" s="355">
        <f t="shared" si="3"/>
        <v>0.35829570127714305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7909912</v>
      </c>
      <c r="F34" s="129">
        <f>SUM(F11:F33)</f>
        <v>8418893</v>
      </c>
      <c r="G34" s="357">
        <f t="shared" si="2"/>
        <v>-6.0456998325076654</v>
      </c>
      <c r="H34" s="75">
        <f>SUM(H11:H33)</f>
        <v>73511053</v>
      </c>
      <c r="I34" s="75">
        <f>SUM(I11:I33)</f>
        <v>75171877</v>
      </c>
      <c r="J34" s="357">
        <f t="shared" si="3"/>
        <v>-2.2093688042404551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463219</v>
      </c>
      <c r="F11" s="358">
        <v>396721</v>
      </c>
      <c r="G11" s="355">
        <f t="shared" ref="G11:G18" si="0">IF(AND(F11&gt; 0,E11&gt;0,E11&lt;=F11*6),E11/F11*100-100,"-")</f>
        <v>16.761905722157394</v>
      </c>
      <c r="H11" s="359">
        <v>5121791</v>
      </c>
      <c r="I11" s="359">
        <v>4906135</v>
      </c>
      <c r="J11" s="355">
        <f t="shared" ref="J11:J18" si="1">IF(AND(I11&gt; 0,H11&gt;0,H11&lt;=I11*6),H11/I11*100-100,"-")</f>
        <v>4.3956393372787375</v>
      </c>
    </row>
    <row r="12" spans="2:14" x14ac:dyDescent="0.2">
      <c r="B12" s="89"/>
      <c r="C12" s="17" t="s">
        <v>106</v>
      </c>
      <c r="D12" s="38">
        <v>2</v>
      </c>
      <c r="E12" s="358">
        <v>156078</v>
      </c>
      <c r="F12" s="358">
        <v>205610</v>
      </c>
      <c r="G12" s="355">
        <f t="shared" si="0"/>
        <v>-24.090267983074753</v>
      </c>
      <c r="H12" s="359">
        <v>1059251</v>
      </c>
      <c r="I12" s="359">
        <v>1728121</v>
      </c>
      <c r="J12" s="355">
        <f t="shared" si="1"/>
        <v>-38.705044380572886</v>
      </c>
    </row>
    <row r="13" spans="2:14" x14ac:dyDescent="0.2">
      <c r="B13" s="89"/>
      <c r="C13" s="17" t="s">
        <v>107</v>
      </c>
      <c r="D13" s="38">
        <v>3</v>
      </c>
      <c r="E13" s="358">
        <v>37123</v>
      </c>
      <c r="F13" s="358">
        <v>104750</v>
      </c>
      <c r="G13" s="355">
        <f t="shared" si="0"/>
        <v>-64.560381861575181</v>
      </c>
      <c r="H13" s="359">
        <v>426857</v>
      </c>
      <c r="I13" s="359">
        <v>823025</v>
      </c>
      <c r="J13" s="355">
        <f t="shared" si="1"/>
        <v>-48.135597339084477</v>
      </c>
    </row>
    <row r="14" spans="2:14" x14ac:dyDescent="0.2">
      <c r="B14" s="89"/>
      <c r="C14" s="17" t="s">
        <v>108</v>
      </c>
      <c r="D14" s="38">
        <v>4</v>
      </c>
      <c r="E14" s="358">
        <v>785457</v>
      </c>
      <c r="F14" s="358">
        <v>1214862</v>
      </c>
      <c r="G14" s="355">
        <f t="shared" si="0"/>
        <v>-35.345989914903925</v>
      </c>
      <c r="H14" s="359">
        <v>10461412</v>
      </c>
      <c r="I14" s="359">
        <v>12349478</v>
      </c>
      <c r="J14" s="355">
        <f t="shared" si="1"/>
        <v>-15.288630013349547</v>
      </c>
    </row>
    <row r="15" spans="2:14" x14ac:dyDescent="0.2">
      <c r="B15" s="89"/>
      <c r="C15" s="17" t="s">
        <v>109</v>
      </c>
      <c r="D15" s="38">
        <v>5</v>
      </c>
      <c r="E15" s="358">
        <v>102295</v>
      </c>
      <c r="F15" s="358">
        <v>310754</v>
      </c>
      <c r="G15" s="355">
        <f t="shared" si="0"/>
        <v>-67.081678755542967</v>
      </c>
      <c r="H15" s="359">
        <v>2340288</v>
      </c>
      <c r="I15" s="359">
        <v>2562955</v>
      </c>
      <c r="J15" s="355">
        <f t="shared" si="1"/>
        <v>-8.6879012702134872</v>
      </c>
    </row>
    <row r="16" spans="2:14" x14ac:dyDescent="0.2">
      <c r="B16" s="89"/>
      <c r="C16" s="17" t="s">
        <v>110</v>
      </c>
      <c r="D16" s="38">
        <v>6</v>
      </c>
      <c r="E16" s="358">
        <v>29076</v>
      </c>
      <c r="F16" s="358">
        <v>72037</v>
      </c>
      <c r="G16" s="355">
        <f t="shared" si="0"/>
        <v>-59.637408553937561</v>
      </c>
      <c r="H16" s="359">
        <v>393141</v>
      </c>
      <c r="I16" s="359">
        <v>595254</v>
      </c>
      <c r="J16" s="355">
        <f t="shared" si="1"/>
        <v>-33.954076747069323</v>
      </c>
    </row>
    <row r="17" spans="2:10" x14ac:dyDescent="0.2">
      <c r="B17" s="89"/>
      <c r="C17" s="17" t="s">
        <v>111</v>
      </c>
      <c r="D17" s="38">
        <v>7</v>
      </c>
      <c r="E17" s="358">
        <v>8569</v>
      </c>
      <c r="F17" s="358">
        <v>25532</v>
      </c>
      <c r="G17" s="355">
        <f t="shared" si="0"/>
        <v>-66.43819520601599</v>
      </c>
      <c r="H17" s="359">
        <v>35588</v>
      </c>
      <c r="I17" s="359">
        <v>219111</v>
      </c>
      <c r="J17" s="355">
        <f t="shared" si="1"/>
        <v>-83.758003934079071</v>
      </c>
    </row>
    <row r="18" spans="2:10" x14ac:dyDescent="0.2">
      <c r="B18" s="105"/>
      <c r="C18" s="17" t="s">
        <v>112</v>
      </c>
      <c r="D18" s="38">
        <v>8</v>
      </c>
      <c r="E18" s="358">
        <v>89491</v>
      </c>
      <c r="F18" s="358">
        <v>105640</v>
      </c>
      <c r="G18" s="355">
        <f t="shared" si="0"/>
        <v>-15.286823173040517</v>
      </c>
      <c r="H18" s="359">
        <v>1078100</v>
      </c>
      <c r="I18" s="359">
        <v>1014415</v>
      </c>
      <c r="J18" s="355">
        <f t="shared" si="1"/>
        <v>6.2780025926272742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98111</v>
      </c>
      <c r="F21" s="93">
        <v>89851</v>
      </c>
      <c r="G21" s="355">
        <f t="shared" ref="G21:G34" si="2">IF(AND(F21&gt; 0,E21&gt;0,E21&lt;=F21*6),E21/F21*100-100,"-")</f>
        <v>9.1929972955225878</v>
      </c>
      <c r="H21" s="93">
        <v>952731</v>
      </c>
      <c r="I21" s="93">
        <v>927923</v>
      </c>
      <c r="J21" s="355">
        <f t="shared" ref="J21:J34" si="3">IF(AND(I21&gt; 0,H21&gt;0,H21&lt;=I21*6),H21/I21*100-100,"-")</f>
        <v>2.6734976932353334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9381</v>
      </c>
      <c r="F23" s="93">
        <v>25365</v>
      </c>
      <c r="G23" s="355">
        <f t="shared" si="2"/>
        <v>-63.015966883500887</v>
      </c>
      <c r="H23" s="93">
        <v>78767</v>
      </c>
      <c r="I23" s="93">
        <v>147333</v>
      </c>
      <c r="J23" s="355">
        <f t="shared" si="3"/>
        <v>-46.538114339625203</v>
      </c>
    </row>
    <row r="24" spans="2:10" x14ac:dyDescent="0.2">
      <c r="B24" s="89"/>
      <c r="C24" s="17" t="s">
        <v>117</v>
      </c>
      <c r="D24" s="38">
        <v>12</v>
      </c>
      <c r="E24" s="93">
        <v>6191</v>
      </c>
      <c r="F24" s="93">
        <v>12483</v>
      </c>
      <c r="G24" s="355">
        <f t="shared" si="2"/>
        <v>-50.404550188256032</v>
      </c>
      <c r="H24" s="93">
        <v>66023</v>
      </c>
      <c r="I24" s="93">
        <v>86242</v>
      </c>
      <c r="J24" s="355">
        <f t="shared" si="3"/>
        <v>-23.444493402286597</v>
      </c>
    </row>
    <row r="25" spans="2:10" x14ac:dyDescent="0.2">
      <c r="B25" s="89"/>
      <c r="C25" s="17" t="s">
        <v>118</v>
      </c>
      <c r="D25" s="38">
        <v>13</v>
      </c>
      <c r="E25" s="93">
        <v>666</v>
      </c>
      <c r="F25" s="93">
        <v>777</v>
      </c>
      <c r="G25" s="355">
        <f t="shared" si="2"/>
        <v>-14.285714285714292</v>
      </c>
      <c r="H25" s="93">
        <v>5125</v>
      </c>
      <c r="I25" s="93">
        <v>7983</v>
      </c>
      <c r="J25" s="355">
        <f t="shared" si="3"/>
        <v>-35.801077289239629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217344</v>
      </c>
      <c r="F27" s="93">
        <v>578931</v>
      </c>
      <c r="G27" s="355">
        <f t="shared" si="2"/>
        <v>-62.457702213217118</v>
      </c>
      <c r="H27" s="93">
        <v>2387683</v>
      </c>
      <c r="I27" s="93">
        <v>5052462</v>
      </c>
      <c r="J27" s="355">
        <f t="shared" si="3"/>
        <v>-52.742187868013652</v>
      </c>
    </row>
    <row r="28" spans="2:10" x14ac:dyDescent="0.2">
      <c r="B28" s="89"/>
      <c r="C28" s="17" t="s">
        <v>121</v>
      </c>
      <c r="D28" s="38">
        <v>16</v>
      </c>
      <c r="E28" s="93">
        <v>1691</v>
      </c>
      <c r="F28" s="93">
        <v>1752</v>
      </c>
      <c r="G28" s="355">
        <f t="shared" si="2"/>
        <v>-3.4817351598173616</v>
      </c>
      <c r="H28" s="93">
        <v>13696</v>
      </c>
      <c r="I28" s="93">
        <v>14177</v>
      </c>
      <c r="J28" s="355">
        <f t="shared" si="3"/>
        <v>-3.3928193552937813</v>
      </c>
    </row>
    <row r="29" spans="2:10" x14ac:dyDescent="0.2">
      <c r="B29" s="89"/>
      <c r="C29" s="17" t="s">
        <v>122</v>
      </c>
      <c r="D29" s="38">
        <v>17</v>
      </c>
      <c r="E29" s="93">
        <v>80230</v>
      </c>
      <c r="F29" s="93">
        <v>102523</v>
      </c>
      <c r="G29" s="355">
        <f t="shared" si="2"/>
        <v>-21.744389063917367</v>
      </c>
      <c r="H29" s="93">
        <v>621075</v>
      </c>
      <c r="I29" s="93">
        <v>776003</v>
      </c>
      <c r="J29" s="355">
        <f t="shared" si="3"/>
        <v>-19.964871269827569</v>
      </c>
    </row>
    <row r="30" spans="2:10" x14ac:dyDescent="0.2">
      <c r="B30" s="89"/>
      <c r="C30" s="17" t="s">
        <v>124</v>
      </c>
      <c r="D30" s="38">
        <v>18</v>
      </c>
      <c r="E30" s="93">
        <v>7994</v>
      </c>
      <c r="F30" s="93">
        <v>7380</v>
      </c>
      <c r="G30" s="355">
        <f t="shared" si="2"/>
        <v>8.3197831978319812</v>
      </c>
      <c r="H30" s="93">
        <v>77662</v>
      </c>
      <c r="I30" s="93">
        <v>53340</v>
      </c>
      <c r="J30" s="355">
        <f t="shared" si="3"/>
        <v>45.598050243719541</v>
      </c>
    </row>
    <row r="31" spans="2:10" x14ac:dyDescent="0.2">
      <c r="B31" s="89"/>
      <c r="C31" s="17" t="s">
        <v>125</v>
      </c>
      <c r="D31" s="38">
        <v>19</v>
      </c>
      <c r="E31" s="93">
        <v>43800</v>
      </c>
      <c r="F31" s="93">
        <v>43822</v>
      </c>
      <c r="G31" s="355">
        <f t="shared" si="2"/>
        <v>-5.0203094336183085E-2</v>
      </c>
      <c r="H31" s="93">
        <v>450003</v>
      </c>
      <c r="I31" s="93">
        <v>514602</v>
      </c>
      <c r="J31" s="355">
        <f t="shared" si="3"/>
        <v>-12.553196450849384</v>
      </c>
    </row>
    <row r="32" spans="2:10" x14ac:dyDescent="0.2">
      <c r="B32" s="89"/>
      <c r="C32" s="17" t="s">
        <v>126</v>
      </c>
      <c r="D32" s="38">
        <v>20</v>
      </c>
      <c r="E32" s="93">
        <v>16216</v>
      </c>
      <c r="F32" s="93">
        <v>27971</v>
      </c>
      <c r="G32" s="355">
        <f t="shared" si="2"/>
        <v>-42.025669443352044</v>
      </c>
      <c r="H32" s="93">
        <v>209402</v>
      </c>
      <c r="I32" s="93">
        <v>214509</v>
      </c>
      <c r="J32" s="355">
        <f t="shared" si="3"/>
        <v>-2.3807858877716086</v>
      </c>
    </row>
    <row r="33" spans="2:10" x14ac:dyDescent="0.2">
      <c r="B33" s="89"/>
      <c r="C33" s="17" t="s">
        <v>127</v>
      </c>
      <c r="D33" s="38">
        <v>21</v>
      </c>
      <c r="E33" s="93">
        <v>1214</v>
      </c>
      <c r="F33" s="93">
        <v>10740</v>
      </c>
      <c r="G33" s="355">
        <f t="shared" si="2"/>
        <v>-88.696461824953445</v>
      </c>
      <c r="H33" s="93">
        <v>76635</v>
      </c>
      <c r="I33" s="93">
        <v>179461</v>
      </c>
      <c r="J33" s="355">
        <f t="shared" si="3"/>
        <v>-57.297128624046451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2154146</v>
      </c>
      <c r="F34" s="129">
        <f>SUM(F11:F33)</f>
        <v>3337501</v>
      </c>
      <c r="G34" s="357">
        <f t="shared" si="2"/>
        <v>-35.456318964398818</v>
      </c>
      <c r="H34" s="75">
        <f>SUM(H11:H33)</f>
        <v>25855230</v>
      </c>
      <c r="I34" s="75">
        <f>SUM(I11:I33)</f>
        <v>32172529</v>
      </c>
      <c r="J34" s="357">
        <f t="shared" si="3"/>
        <v>-19.635692922990287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2021-06-14T09:00:43Z</dcterms:modified>
</cp:coreProperties>
</file>